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2"/>
    <sheet name="SO1 - Přístavba komunitní..." sheetId="2" state="visible" r:id="rId3"/>
    <sheet name="Venkovní úpravy - Venkovn..." sheetId="3" state="visible" r:id="rId4"/>
  </sheets>
  <definedNames>
    <definedName function="false" hidden="false" localSheetId="0" name="_xlnm.Print_Area" vbProcedure="false">'Rekapitulace stavby'!$D$4:$AO$76,'Rekapitulace stavby'!$C$82:$AQ$97</definedName>
    <definedName function="false" hidden="false" localSheetId="0" name="_xlnm.Print_Titles" vbProcedure="false">'Rekapitulace stavby'!$92:$92</definedName>
    <definedName function="false" hidden="false" localSheetId="1" name="_xlnm.Print_Area" vbProcedure="false">'SO1 - Přístavba komunitní...'!$C$4:$J$76,'SO1 - Přístavba komunitní...'!$C$82:$J$132,'SO1 - Přístavba komunitní...'!$C$138:$J$2131</definedName>
    <definedName function="false" hidden="false" localSheetId="1" name="_xlnm.Print_Titles" vbProcedure="false">'SO1 - Přístavba komunitní...'!$150:$150</definedName>
    <definedName function="false" hidden="true" localSheetId="1" name="_xlnm._FilterDatabase" vbProcedure="false">'SO1 - Přístavba komunitní...'!$C$150:$K$2131</definedName>
    <definedName function="false" hidden="false" localSheetId="2" name="_xlnm.Print_Area" vbProcedure="false">'Venkovní úpravy - Venkovn...'!$C$4:$J$76,'Venkovní úpravy - Venkovn...'!$C$82:$J$108,'Venkovní úpravy - Venkovn...'!$C$114:$J$231</definedName>
    <definedName function="false" hidden="false" localSheetId="2" name="_xlnm.Print_Titles" vbProcedure="false">'Venkovní úpravy - Venkovn...'!$126:$126</definedName>
    <definedName function="false" hidden="true" localSheetId="2" name="_xlnm._FilterDatabase" vbProcedure="false">'Venkovní úpravy - Venkovn...'!$C$126:$K$231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<sst xmlns="http://schemas.openxmlformats.org/spreadsheetml/2006/main" count="19017" uniqueCount="2936">
  <si>
    <t xml:space="preserve">Export Komplet</t>
  </si>
  <si>
    <t xml:space="preserve">2.0</t>
  </si>
  <si>
    <t xml:space="preserve">ZAMOK</t>
  </si>
  <si>
    <t xml:space="preserve">False</t>
  </si>
  <si>
    <t xml:space="preserve">{1bd1d13d-ca14-4109-af89-4375fa01b4a5}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</si>
  <si>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</si>
  <si>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</si>
  <si>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</si>
  <si>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</si>
  <si>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</si>
  <si>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</si>
  <si>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</si>
  <si>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</si>
  <si>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IprosLukas2</t>
  </si>
  <si>
    <t xml:space="preserve">Měnit lze pouze buňky se žlutým podbarvením!_x005F_x000d_
_x005F_x000d_
1) na prvním listu Rekapitulace stavby vyplňte v sestavě_x005F_x000d_
_x005F_x000d_
    a) Souhrnný list_x005F_x000d_
       - údaje o Uchazeči_x005F_x000d_
         (přenesou se do ostatních sestav i v jiných listech)_x005F_x000d_
_x005F_x000d_
    b) Rekapitulace objektů_x005F_x000d_
       - potřebné Ostatní náklady_x005F_x000d_
_x005F_x000d_
2) na vybraných listech vyplňte v sestavě_x005F_x000d_
_x005F_x000d_
    a) Krycí list_x005F_x000d_
       - údaje o Uchazeči, pokud se liší od údajů o Uchazeči na Souhrnném listu_x005F_x000d_
         (údaje se přenesou do ostatních sestav v daném listu)_x005F_x000d_
_x005F_x000d_
    b) Rekapitulace rozpočtu_x005F_x000d_
       - potřebné Ostatní náklady_x005F_x000d_
_x005F_x000d_
    c) Celkové náklady za stavbu_x005F_x000d_
       - ceny u položek_x005F_x000d_
       - množství, pokud má žluté podbarvení_x005F_x000d_
       - a v případě potřeby poznámku (ta je ve skrytém sloupci)</t>
  </si>
  <si>
    <t xml:space="preserve">Stavba:</t>
  </si>
  <si>
    <t xml:space="preserve">PŘÍSTAVBA KOMUNITNÍHO CENTRA LUKÁŠ, Trávníčkova 1746,Praha 5</t>
  </si>
  <si>
    <t xml:space="preserve">KSO:</t>
  </si>
  <si>
    <t xml:space="preserve">CC-CZ:</t>
  </si>
  <si>
    <t xml:space="preserve">Místo:</t>
  </si>
  <si>
    <t xml:space="preserve">Trávníčkova 1746, Praha 5</t>
  </si>
  <si>
    <t xml:space="preserve">Datum:</t>
  </si>
  <si>
    <t xml:space="preserve">11. 9. 2020</t>
  </si>
  <si>
    <t xml:space="preserve">Zadavatel:</t>
  </si>
  <si>
    <t xml:space="preserve">IČ:</t>
  </si>
  <si>
    <t xml:space="preserve">Městská část Praha 13,Sluneční nám.2580/13,Praha 5</t>
  </si>
  <si>
    <t xml:space="preserve">DIČ:</t>
  </si>
  <si>
    <t xml:space="preserve">Uchazeč:</t>
  </si>
  <si>
    <t xml:space="preserve">Vyplň údaj</t>
  </si>
  <si>
    <t xml:space="preserve">Projektant:</t>
  </si>
  <si>
    <t xml:space="preserve">IPROS s.r.o. Tyršova 2076,256 01 Benešov</t>
  </si>
  <si>
    <t xml:space="preserve">True</t>
  </si>
  <si>
    <t xml:space="preserve">Zpracovatel:</t>
  </si>
  <si>
    <t xml:space="preserve"> 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</si>
  <si>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</si>
  <si>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</si>
  <si>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</si>
  <si>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</si>
  <si>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</si>
  <si>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</si>
  <si>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</si>
  <si>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</si>
  <si>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</si>
  <si>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</si>
  <si>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</si>
  <si>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</si>
  <si>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</si>
  <si>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</si>
  <si>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</si>
  <si>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</si>
  <si>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</si>
  <si>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</si>
  <si>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</si>
  <si>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</si>
  <si>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</si>
  <si>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</si>
  <si>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</si>
  <si>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</si>
  <si>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</si>
  <si>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</si>
  <si>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</si>
  <si>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</si>
  <si>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</si>
  <si>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</si>
  <si>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</si>
  <si>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</si>
  <si>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přenesená_x005F_x000d_
[CZK]</t>
  </si>
  <si>
    <t xml:space="preserve">DPH snížená přenesená_x005F_x000d_
[CZK]</t>
  </si>
  <si>
    <t xml:space="preserve">Základna_x005F_x000d_
DPH základní</t>
  </si>
  <si>
    <t xml:space="preserve">Základna_x005F_x000d_
DPH snížená</t>
  </si>
  <si>
    <t xml:space="preserve">Základna_x005F_x000d_
DPH zákl. přenesená</t>
  </si>
  <si>
    <t xml:space="preserve">Základna_x005F_x000d_
DPH sníž. přenesená</t>
  </si>
  <si>
    <t xml:space="preserve">Základna_x005F_x000d_
DPH nulová</t>
  </si>
  <si>
    <t xml:space="preserve">Náklady z rozpočtů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</si>
  <si>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</si>
  <si>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</si>
  <si>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</si>
  <si>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</si>
  <si>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</si>
  <si>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</si>
  <si>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SO1</t>
  </si>
  <si>
    <t xml:space="preserve">Přístavba komunitního centra Lukáš</t>
  </si>
  <si>
    <t xml:space="preserve">STA</t>
  </si>
  <si>
    <t xml:space="preserve">1</t>
  </si>
  <si>
    <t xml:space="preserve">{175bbcbb-9d0a-4a78-ae57-225c94a33e5f}</t>
  </si>
  <si>
    <t xml:space="preserve">2</t>
  </si>
  <si>
    <t xml:space="preserve">Venkovní úpravy</t>
  </si>
  <si>
    <t xml:space="preserve">{8ab19f6b-4cfc-4621-a774-b40d79d4fd02}</t>
  </si>
  <si>
    <t xml:space="preserve">KRYCÍ LIST SOUPISU PRACÍ</t>
  </si>
  <si>
    <t xml:space="preserve">Objekt:</t>
  </si>
  <si>
    <t xml:space="preserve">SO1 - Přístavba komunitního centra Lukáš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</si>
  <si>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</si>
  <si>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</si>
  <si>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</si>
  <si>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</si>
  <si>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</si>
  <si>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</si>
  <si>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</si>
  <si>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</si>
  <si>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</si>
  <si>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</si>
  <si>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</si>
  <si>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</si>
  <si>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</si>
  <si>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</si>
  <si>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</si>
  <si>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</si>
  <si>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</si>
  <si>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</si>
  <si>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722 - Zdravotechnika </t>
  </si>
  <si>
    <t xml:space="preserve">    732 - Ústřední vytápění </t>
  </si>
  <si>
    <t xml:space="preserve">    741 - Elektroinstalace 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</si>
  <si>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</si>
  <si>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</si>
  <si>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</si>
  <si>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</si>
  <si>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</si>
  <si>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</si>
  <si>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</si>
  <si>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</si>
  <si>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</si>
  <si>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</si>
  <si>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</si>
  <si>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</si>
  <si>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M - Práce a dodávky M</t>
  </si>
  <si>
    <t xml:space="preserve">    33-M - Montáže dopr.zaříz.,sklad. zař. a váh</t>
  </si>
  <si>
    <t xml:space="preserve"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</si>
  <si>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</si>
  <si>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</si>
  <si>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</si>
  <si>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</si>
  <si>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</si>
  <si>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</si>
  <si>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</si>
  <si>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</si>
  <si>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</si>
  <si>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</si>
  <si>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</si>
  <si>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</si>
  <si>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</si>
  <si>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</si>
  <si>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</si>
  <si>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</si>
  <si>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</si>
  <si>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</si>
  <si>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</si>
  <si>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</si>
  <si>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</si>
  <si>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</si>
  <si>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131251104</t>
  </si>
  <si>
    <t xml:space="preserve">Hloubení jam nezapažených v hornině třídy těžitelnosti I, skupiny 3 objem do 500 m3 strojně</t>
  </si>
  <si>
    <t xml:space="preserve">m3</t>
  </si>
  <si>
    <t xml:space="preserve">4</t>
  </si>
  <si>
    <t xml:space="preserve">-921518752</t>
  </si>
  <si>
    <t xml:space="preserve">VV</t>
  </si>
  <si>
    <t xml:space="preserve">11,90*1,30*0,45</t>
  </si>
  <si>
    <t xml:space="preserve">11,90*12,415*0,45</t>
  </si>
  <si>
    <t xml:space="preserve">3,80*12,415*0,45</t>
  </si>
  <si>
    <t xml:space="preserve">3,685*11,00*0,45</t>
  </si>
  <si>
    <t xml:space="preserve">Součet</t>
  </si>
  <si>
    <t xml:space="preserve">3</t>
  </si>
  <si>
    <t xml:space="preserve">131351100</t>
  </si>
  <si>
    <t xml:space="preserve">Hloubení jam nezapažených v hornině třídy těžitelnosti II, skupiny 4 objem do 20 m3 strojně</t>
  </si>
  <si>
    <t xml:space="preserve">-1756131639</t>
  </si>
  <si>
    <t xml:space="preserve">1,70*1,95*0,75  "3</t>
  </si>
  <si>
    <t xml:space="preserve">1,50*1,75*0,75*2   "5,7</t>
  </si>
  <si>
    <t xml:space="preserve">1,75*1,75*0,35  "12</t>
  </si>
  <si>
    <t xml:space="preserve">2,30*2,30*0,35   "15</t>
  </si>
  <si>
    <t xml:space="preserve">2,10*2,10*0,35   "18</t>
  </si>
  <si>
    <t xml:space="preserve">2,45*3,145*0,95   "30</t>
  </si>
  <si>
    <t xml:space="preserve">5</t>
  </si>
  <si>
    <t xml:space="preserve">132354101</t>
  </si>
  <si>
    <t xml:space="preserve">Hloubení rýh zapažených š do 800 mm v hornině třídy těžitelnosti II, skupiny 4 objem do 20 m3 strojně</t>
  </si>
  <si>
    <t xml:space="preserve">-2074668244</t>
  </si>
  <si>
    <t xml:space="preserve">2,05*0,60*0,35   "11</t>
  </si>
  <si>
    <t xml:space="preserve">1,66*0,60*0,35   "14</t>
  </si>
  <si>
    <t xml:space="preserve">2,065*0,60*0,35   "16</t>
  </si>
  <si>
    <t xml:space="preserve">1,115*0,52*0,75   "33</t>
  </si>
  <si>
    <t xml:space="preserve">0,92*0,52*0,75   "31</t>
  </si>
  <si>
    <t xml:space="preserve">(0,75+1,705)*0,55*0,75   "28</t>
  </si>
  <si>
    <t xml:space="preserve">0,40*0,55*0,95   "29</t>
  </si>
  <si>
    <t xml:space="preserve">3,885*0,545*0,75   "21</t>
  </si>
  <si>
    <t xml:space="preserve">5,795*0,50*0,35   "9</t>
  </si>
  <si>
    <t xml:space="preserve">3,87*0,40*0,05   "10</t>
  </si>
  <si>
    <t xml:space="preserve">7</t>
  </si>
  <si>
    <t xml:space="preserve">132354202</t>
  </si>
  <si>
    <t xml:space="preserve">Hloubení zapažených rýh š do 2000 mm v hornině třídy těžitelnosti II, skupiny 4 objem do 50 m3</t>
  </si>
  <si>
    <t xml:space="preserve">1670112359</t>
  </si>
  <si>
    <t xml:space="preserve">10,98*0,85*0,75   "1</t>
  </si>
  <si>
    <t xml:space="preserve">2,05*0,65*0,75   "2</t>
  </si>
  <si>
    <t xml:space="preserve">2,06*0,65*0,75   "4</t>
  </si>
  <si>
    <t xml:space="preserve">6,005*0,65*0,75  "6</t>
  </si>
  <si>
    <t xml:space="preserve">1,515*0,65*0,75   "8</t>
  </si>
  <si>
    <t xml:space="preserve">(9,66+0,52)*0,65*0,75  "19</t>
  </si>
  <si>
    <t xml:space="preserve">9,66*1,15*0,35   "17</t>
  </si>
  <si>
    <t xml:space="preserve">(1,17+1,15+0,84)*0,75*0,35   "27</t>
  </si>
  <si>
    <t xml:space="preserve">1,0*1,0*0,75   "32</t>
  </si>
  <si>
    <t xml:space="preserve">2,50*1,0*0,35   "23</t>
  </si>
  <si>
    <t xml:space="preserve">(1,823+1,15+1,305)*0,35   "22</t>
  </si>
  <si>
    <t xml:space="preserve">0,50*0,65*0,95    "26</t>
  </si>
  <si>
    <t xml:space="preserve">0,50*0,65*0,65   "25</t>
  </si>
  <si>
    <t xml:space="preserve">7,555*0,65*0,35   "24</t>
  </si>
  <si>
    <t xml:space="preserve">3,870*1,15*0,35   "13</t>
  </si>
  <si>
    <t xml:space="preserve">(0,995+0,85)*0,75*0,75   "20</t>
  </si>
  <si>
    <t xml:space="preserve">9</t>
  </si>
  <si>
    <t xml:space="preserve">162751117</t>
  </si>
  <si>
    <t xml:space="preserve">Vodorovné přemístění do 10000 m výkopku/sypaniny z horniny třídy těžitelnosti I, skupiny 1 až 3</t>
  </si>
  <si>
    <t xml:space="preserve">1465954310</t>
  </si>
  <si>
    <t xml:space="preserve">112,915+18,212+5,909+30,307</t>
  </si>
  <si>
    <t xml:space="preserve">10</t>
  </si>
  <si>
    <t xml:space="preserve">162751119</t>
  </si>
  <si>
    <t xml:space="preserve">Příplatek k vodorovnému přemístění výkopku/sypaniny z horniny třídy těžitelnosti I, skupiny 1 až 3 ZKD 1000 m přes 10000 m</t>
  </si>
  <si>
    <t xml:space="preserve">-1180823876</t>
  </si>
  <si>
    <t xml:space="preserve">167,343*7</t>
  </si>
  <si>
    <t xml:space="preserve">11</t>
  </si>
  <si>
    <t xml:space="preserve">171201201</t>
  </si>
  <si>
    <t xml:space="preserve">Uložení sypaniny na skládky</t>
  </si>
  <si>
    <t xml:space="preserve">43196882</t>
  </si>
  <si>
    <t xml:space="preserve">12</t>
  </si>
  <si>
    <t xml:space="preserve">171201221</t>
  </si>
  <si>
    <t xml:space="preserve">Poplatek za uložení na skládce (skládkovné) zeminy a kamení kód odpadu 17 05 04</t>
  </si>
  <si>
    <t xml:space="preserve">t</t>
  </si>
  <si>
    <t xml:space="preserve">-1923387427</t>
  </si>
  <si>
    <t xml:space="preserve">167,343*1,7</t>
  </si>
  <si>
    <t xml:space="preserve">13</t>
  </si>
  <si>
    <t xml:space="preserve">181951114</t>
  </si>
  <si>
    <t xml:space="preserve">Úprava pláně v hornině třídy těžitelnosti II, skupiny 4 a 5 se zhutněním strojně</t>
  </si>
  <si>
    <t xml:space="preserve">m2</t>
  </si>
  <si>
    <t xml:space="preserve">-403412546</t>
  </si>
  <si>
    <t xml:space="preserve">5,795*1,325</t>
  </si>
  <si>
    <t xml:space="preserve">3,935*2,05</t>
  </si>
  <si>
    <t xml:space="preserve">1,305*0,46</t>
  </si>
  <si>
    <t xml:space="preserve">3,40*0,25</t>
  </si>
  <si>
    <t xml:space="preserve">3,87*0,675</t>
  </si>
  <si>
    <t xml:space="preserve">5,795*0,225</t>
  </si>
  <si>
    <t xml:space="preserve">3,87*0,40</t>
  </si>
  <si>
    <t xml:space="preserve">2,06*5,795 "ZP2-ZP1</t>
  </si>
  <si>
    <t xml:space="preserve">-0,90*0,40</t>
  </si>
  <si>
    <t xml:space="preserve">3,795*1,50</t>
  </si>
  <si>
    <t xml:space="preserve">5,795*2,465</t>
  </si>
  <si>
    <t xml:space="preserve">-0,90*0,30</t>
  </si>
  <si>
    <t xml:space="preserve">9,66*4,755</t>
  </si>
  <si>
    <t xml:space="preserve">-1,50*1,10</t>
  </si>
  <si>
    <t xml:space="preserve">-2,30*2,30</t>
  </si>
  <si>
    <t xml:space="preserve">-1,20*0,58</t>
  </si>
  <si>
    <t xml:space="preserve">3,85*0,35</t>
  </si>
  <si>
    <t xml:space="preserve">1,66*4,395</t>
  </si>
  <si>
    <t xml:space="preserve">2,30*3,47</t>
  </si>
  <si>
    <t xml:space="preserve">3,265*2,065</t>
  </si>
  <si>
    <t xml:space="preserve">1,20*0,75</t>
  </si>
  <si>
    <t xml:space="preserve">2,105*3,16</t>
  </si>
  <si>
    <t xml:space="preserve">(2,47-0,65)*0,55</t>
  </si>
  <si>
    <t xml:space="preserve">1,20*(2,105+2,47-0,65)</t>
  </si>
  <si>
    <t xml:space="preserve">2,65*2,50</t>
  </si>
  <si>
    <t xml:space="preserve">2,775*4,30</t>
  </si>
  <si>
    <t xml:space="preserve">3,25*2,58  "pod desku výtahu</t>
  </si>
  <si>
    <t xml:space="preserve">Zakládání</t>
  </si>
  <si>
    <t xml:space="preserve">351</t>
  </si>
  <si>
    <t xml:space="preserve">274353121</t>
  </si>
  <si>
    <t xml:space="preserve">Bednění kotevních otvorů v základových pásech průřezu do 0,05 m2 hl 0,5 m</t>
  </si>
  <si>
    <t xml:space="preserve">kus</t>
  </si>
  <si>
    <t xml:space="preserve">-1504486624</t>
  </si>
  <si>
    <t xml:space="preserve">1  "prostup</t>
  </si>
  <si>
    <t xml:space="preserve">14</t>
  </si>
  <si>
    <t xml:space="preserve">274353122</t>
  </si>
  <si>
    <t xml:space="preserve">Bednění kotevních otvorů v základových pásech průřezu do 0,05 m2 hl 1 m</t>
  </si>
  <si>
    <t xml:space="preserve">2026227908</t>
  </si>
  <si>
    <t xml:space="preserve">3 "prostup</t>
  </si>
  <si>
    <t xml:space="preserve">2 "ležatá drážka</t>
  </si>
  <si>
    <t xml:space="preserve">273321511</t>
  </si>
  <si>
    <t xml:space="preserve">Základové desky ze ŽB bez zvýšených nároků na prostředí tř. C 25/30</t>
  </si>
  <si>
    <t xml:space="preserve">-690591525</t>
  </si>
  <si>
    <t xml:space="preserve">2,95*2,28*0,20  "deska výtahu</t>
  </si>
  <si>
    <t xml:space="preserve">16</t>
  </si>
  <si>
    <t xml:space="preserve">273351121</t>
  </si>
  <si>
    <t xml:space="preserve">Zřízení bednění základových desek</t>
  </si>
  <si>
    <t xml:space="preserve">1974416114</t>
  </si>
  <si>
    <t xml:space="preserve">(2,95+2,28)*2*0,20</t>
  </si>
  <si>
    <t xml:space="preserve">17</t>
  </si>
  <si>
    <t xml:space="preserve">273351122</t>
  </si>
  <si>
    <t xml:space="preserve">Odstranění bednění základových desek</t>
  </si>
  <si>
    <t xml:space="preserve">-1837440368</t>
  </si>
  <si>
    <t xml:space="preserve">18</t>
  </si>
  <si>
    <t xml:space="preserve">274313511</t>
  </si>
  <si>
    <t xml:space="preserve">Základové pásy z betonu tř. C 12/15</t>
  </si>
  <si>
    <t xml:space="preserve">-795603506</t>
  </si>
  <si>
    <t xml:space="preserve">(3,8+0,06+0,025)*0,45*0,9</t>
  </si>
  <si>
    <t xml:space="preserve">0,995*0,75*0,9</t>
  </si>
  <si>
    <t xml:space="preserve">11,73*0,85*0,9</t>
  </si>
  <si>
    <t xml:space="preserve">(1,325+0,50+0,225)*0,65*0,90</t>
  </si>
  <si>
    <t xml:space="preserve">2,06*0,65*0,9</t>
  </si>
  <si>
    <t xml:space="preserve">2,465*0,65*0,90</t>
  </si>
  <si>
    <t xml:space="preserve">2,39*0,65*0,9</t>
  </si>
  <si>
    <t xml:space="preserve">0,865*0,65*0,90</t>
  </si>
  <si>
    <t xml:space="preserve">10,83*0,65*0,9</t>
  </si>
  <si>
    <t xml:space="preserve">1,115*0,50*0,9</t>
  </si>
  <si>
    <t xml:space="preserve">(3,685-0,65-1,115-1,0)*0,50*0,9</t>
  </si>
  <si>
    <t xml:space="preserve">(0,75+1,705)*0,55*0,9</t>
  </si>
  <si>
    <t xml:space="preserve">0,50+0,55*1,10</t>
  </si>
  <si>
    <t xml:space="preserve">Mezisoučet obvod</t>
  </si>
  <si>
    <t xml:space="preserve">2,775*0,40*0,15/2</t>
  </si>
  <si>
    <t xml:space="preserve">0,46*0,40*0,15/2</t>
  </si>
  <si>
    <t xml:space="preserve">0,995*0,40*0,15/2</t>
  </si>
  <si>
    <t xml:space="preserve">3,935*0,40*0,15/2</t>
  </si>
  <si>
    <t xml:space="preserve">5,795*0,40*0,15/2</t>
  </si>
  <si>
    <t xml:space="preserve">(1,325+0,225)*0,40*0,15/2</t>
  </si>
  <si>
    <t xml:space="preserve">2,06*0,40*0,15/2</t>
  </si>
  <si>
    <t xml:space="preserve">2,465*0,40*0,15/2</t>
  </si>
  <si>
    <t xml:space="preserve">2,39*0,40*0,15/2</t>
  </si>
  <si>
    <t xml:space="preserve">0,865*0,40*0,15/2</t>
  </si>
  <si>
    <t xml:space="preserve">(10,83-0,65-0,50)*0,40*0,15/2</t>
  </si>
  <si>
    <t xml:space="preserve">1,15*0,40*0,15/2</t>
  </si>
  <si>
    <t xml:space="preserve">2,64*0,40*0,15/2</t>
  </si>
  <si>
    <t xml:space="preserve">(1,705+0,50)*0,40*0,15/2</t>
  </si>
  <si>
    <t xml:space="preserve">Mezisoučet rozšíření</t>
  </si>
  <si>
    <t xml:space="preserve">5,795*0,50*0,50</t>
  </si>
  <si>
    <t xml:space="preserve">(5,795+0,60+3,265)*1,15*0,50</t>
  </si>
  <si>
    <t xml:space="preserve">3,16*0,75*0,50</t>
  </si>
  <si>
    <t xml:space="preserve">2,05*0,60*0,50</t>
  </si>
  <si>
    <t xml:space="preserve">1,66*0,60*0,50</t>
  </si>
  <si>
    <t xml:space="preserve">2,065*0,60*0,50</t>
  </si>
  <si>
    <t xml:space="preserve">3,85*1,15*0,50</t>
  </si>
  <si>
    <t xml:space="preserve">(1,305+1,15+1,835)*0,75*0,50</t>
  </si>
  <si>
    <t xml:space="preserve">2,50*1,0*0,50</t>
  </si>
  <si>
    <t xml:space="preserve">7,555*0,65*0,50</t>
  </si>
  <si>
    <t xml:space="preserve">0,50*0,65*0,80</t>
  </si>
  <si>
    <t xml:space="preserve">0,50*0,65*1,10</t>
  </si>
  <si>
    <t xml:space="preserve">Mezisoučet vnitřní</t>
  </si>
  <si>
    <t xml:space="preserve">(5,795+1,325)*0,30*0,15/2</t>
  </si>
  <si>
    <t xml:space="preserve">5,795*0,30*0,15/2</t>
  </si>
  <si>
    <t xml:space="preserve">3,875*0,30*0,15/2*2</t>
  </si>
  <si>
    <t xml:space="preserve">1,66*0,30*0,15/2*2</t>
  </si>
  <si>
    <t xml:space="preserve">2,065*0,30*0,15/2*2</t>
  </si>
  <si>
    <t xml:space="preserve">2,05*0,30*0,15/2</t>
  </si>
  <si>
    <t xml:space="preserve">3,265*0,30*0,15/2</t>
  </si>
  <si>
    <t xml:space="preserve">(5,795+0,60+3,265-0,60)*0,30*0,15/2</t>
  </si>
  <si>
    <t xml:space="preserve">(0,80+0,75+3,16)*0,30*0,15/2</t>
  </si>
  <si>
    <t xml:space="preserve">1,35*0,30*0,15/2</t>
  </si>
  <si>
    <t xml:space="preserve">3,85*0,30*0,15/2*2</t>
  </si>
  <si>
    <t xml:space="preserve">(2,50+1,835+1,0+2,50)*0,30*0,15/2</t>
  </si>
  <si>
    <t xml:space="preserve">(1,305+1,15+1,835)*0,30*0,15/2</t>
  </si>
  <si>
    <t xml:space="preserve">(7,555+0,5+0,5)*0,40*0,15/2</t>
  </si>
  <si>
    <t xml:space="preserve">Mezisoučet sešikmení vnitřní</t>
  </si>
  <si>
    <t xml:space="preserve">47,702/100*3  "ztratné do výkopu</t>
  </si>
  <si>
    <t xml:space="preserve">19</t>
  </si>
  <si>
    <t xml:space="preserve">274321511</t>
  </si>
  <si>
    <t xml:space="preserve">Základové pasy ze ŽB bez zvýšených nároků na prostředí tř. C 25/30</t>
  </si>
  <si>
    <t xml:space="preserve">-1408614010</t>
  </si>
  <si>
    <t xml:space="preserve">3,87*0,40*0,20   "spojení paty sloupů</t>
  </si>
  <si>
    <t xml:space="preserve">20</t>
  </si>
  <si>
    <t xml:space="preserve">274351121</t>
  </si>
  <si>
    <t xml:space="preserve">Zřízení bednění základových pasů rovného</t>
  </si>
  <si>
    <t xml:space="preserve">437662363</t>
  </si>
  <si>
    <t xml:space="preserve">(1,325+5,795)*2*0,15</t>
  </si>
  <si>
    <t xml:space="preserve">(5,795+0,225+0,225)*0,15</t>
  </si>
  <si>
    <t xml:space="preserve">3,87*0,15*2</t>
  </si>
  <si>
    <t xml:space="preserve">(2,06+2,465+2,39+0,865)*0,15</t>
  </si>
  <si>
    <t xml:space="preserve">(1,66+1,66+2,065+2,065+5,795+3,265+0,84+0,75+3,16)*0,15</t>
  </si>
  <si>
    <t xml:space="preserve">(10,83-0,65-0,50)*0,15*2</t>
  </si>
  <si>
    <t xml:space="preserve">(1,115+2,64)*0,15</t>
  </si>
  <si>
    <t xml:space="preserve">(1,705+0,5+0,5+7,555+2,775+1,305+1,15+1,835)*0,15</t>
  </si>
  <si>
    <t xml:space="preserve">(0,125+2,50+1,0+2,50+0,125+1,835)*0,15</t>
  </si>
  <si>
    <t xml:space="preserve">3,835*0,15*2</t>
  </si>
  <si>
    <t xml:space="preserve">(2,05+3,935+0,995+0,46+1,305)*0,15</t>
  </si>
  <si>
    <t xml:space="preserve">(3,80+0,06+0,025+1,3+11,73+17,23+10,83+6,835+4,785)*0,40  "venkovní</t>
  </si>
  <si>
    <t xml:space="preserve">Mezisoučet</t>
  </si>
  <si>
    <t xml:space="preserve">274351122</t>
  </si>
  <si>
    <t xml:space="preserve">Odstranění bednění základových pasů rovného</t>
  </si>
  <si>
    <t xml:space="preserve">-293343297</t>
  </si>
  <si>
    <t xml:space="preserve">352</t>
  </si>
  <si>
    <t xml:space="preserve">274353123</t>
  </si>
  <si>
    <t xml:space="preserve">Bednění kotevních otvorů v základových pásech průřezu do 0,05 m2 hl 2 m</t>
  </si>
  <si>
    <t xml:space="preserve">1154285075</t>
  </si>
  <si>
    <t xml:space="preserve">3  "prostup</t>
  </si>
  <si>
    <t xml:space="preserve">3  "drážka lež</t>
  </si>
  <si>
    <t xml:space="preserve">353</t>
  </si>
  <si>
    <t xml:space="preserve">274353131</t>
  </si>
  <si>
    <t xml:space="preserve">Bednění kotevních otvorů v základových pásech průřezu do 0,10 m2 hl 1 m</t>
  </si>
  <si>
    <t xml:space="preserve">667732931</t>
  </si>
  <si>
    <t xml:space="preserve">3  "svislá drážka</t>
  </si>
  <si>
    <t xml:space="preserve">1  "ležatá drážka</t>
  </si>
  <si>
    <t xml:space="preserve">354</t>
  </si>
  <si>
    <t xml:space="preserve">274353132</t>
  </si>
  <si>
    <t xml:space="preserve">Bednění kotevních otvorů v základových pásech průřezu do 0,10 m2 hl 2 m</t>
  </si>
  <si>
    <t xml:space="preserve">1430915197</t>
  </si>
  <si>
    <t xml:space="preserve">1,000 "prostup</t>
  </si>
  <si>
    <t xml:space="preserve">355</t>
  </si>
  <si>
    <t xml:space="preserve">274353141</t>
  </si>
  <si>
    <t xml:space="preserve">Bednění kotevních otvorů v základových pásech průřezu do 0,17 m2 hl 1 m</t>
  </si>
  <si>
    <t xml:space="preserve">-1591626917</t>
  </si>
  <si>
    <t xml:space="preserve">1,000  "drážka 84/42 hl. 38</t>
  </si>
  <si>
    <t xml:space="preserve">1 "drážka </t>
  </si>
  <si>
    <t xml:space="preserve">356</t>
  </si>
  <si>
    <t xml:space="preserve">274353151</t>
  </si>
  <si>
    <t xml:space="preserve">Bednění kotevních otvorů v základových pásech průřezu do 0,25 m2 hl 1 m</t>
  </si>
  <si>
    <t xml:space="preserve">-1012517511</t>
  </si>
  <si>
    <t xml:space="preserve">2  "drážka kosá</t>
  </si>
  <si>
    <t xml:space="preserve">22</t>
  </si>
  <si>
    <t xml:space="preserve">275313511</t>
  </si>
  <si>
    <t xml:space="preserve">Základové patky z betonu tř. C 12/15</t>
  </si>
  <si>
    <t xml:space="preserve">1641546910</t>
  </si>
  <si>
    <t xml:space="preserve">3,25*2,58*0,20  "deska podkladní výtah</t>
  </si>
  <si>
    <t xml:space="preserve">23</t>
  </si>
  <si>
    <t xml:space="preserve">275321511</t>
  </si>
  <si>
    <t xml:space="preserve">Základové patky ze ŽB bez zvýšených nároků na prostředí tř. C 25/30</t>
  </si>
  <si>
    <t xml:space="preserve">-1328109624</t>
  </si>
  <si>
    <t xml:space="preserve">1,75*1,95*0,90</t>
  </si>
  <si>
    <t xml:space="preserve">1,50*1,75*0,60</t>
  </si>
  <si>
    <t xml:space="preserve">1,50*1,75*0,90</t>
  </si>
  <si>
    <t xml:space="preserve">2,30*2,30*0,50*2</t>
  </si>
  <si>
    <t xml:space="preserve">1,75*1,75*0,50</t>
  </si>
  <si>
    <t xml:space="preserve">1,2*1,10*0,90</t>
  </si>
  <si>
    <t xml:space="preserve">15,018/100*3  "ztratné do výkopu</t>
  </si>
  <si>
    <t xml:space="preserve">24</t>
  </si>
  <si>
    <t xml:space="preserve">275351121</t>
  </si>
  <si>
    <t xml:space="preserve">Zřízení bednění základových patek</t>
  </si>
  <si>
    <t xml:space="preserve">-1046403936</t>
  </si>
  <si>
    <t xml:space="preserve">(1,30+0,675+0,675+1,30)*0,15</t>
  </si>
  <si>
    <t xml:space="preserve">(1,10+1,50+1,10)*0,15*2</t>
  </si>
  <si>
    <t xml:space="preserve">(2,30+2,30)*2*0,15   "ZP1</t>
  </si>
  <si>
    <t xml:space="preserve">(2,30+0,60+2,30+2,30+2,30-0,60)*0,15  "ZP1</t>
  </si>
  <si>
    <t xml:space="preserve">(1,75+1,75)*2*0,15</t>
  </si>
  <si>
    <t xml:space="preserve">(-0,60-0,60-1,15-0,40)*0,15</t>
  </si>
  <si>
    <t xml:space="preserve">(0,58+1,20+0,58)*0,15</t>
  </si>
  <si>
    <t xml:space="preserve">25</t>
  </si>
  <si>
    <t xml:space="preserve">275351122</t>
  </si>
  <si>
    <t xml:space="preserve">Odstranění bednění základových patek</t>
  </si>
  <si>
    <t xml:space="preserve">1023856184</t>
  </si>
  <si>
    <t xml:space="preserve">26</t>
  </si>
  <si>
    <t xml:space="preserve">275361821</t>
  </si>
  <si>
    <t xml:space="preserve">Výztuž základových patek a pasů betonářskou ocelí 10 505 (R)</t>
  </si>
  <si>
    <t xml:space="preserve">1690149418</t>
  </si>
  <si>
    <t xml:space="preserve">Svislé a kompletní konstrukce</t>
  </si>
  <si>
    <t xml:space="preserve">27</t>
  </si>
  <si>
    <t xml:space="preserve">310237251</t>
  </si>
  <si>
    <t xml:space="preserve">Zazdívka otvorů pl do 0,25 m2 ve zdivu nadzákladovém cihlami pálenými tl do 450 mm</t>
  </si>
  <si>
    <t xml:space="preserve">1917637851</t>
  </si>
  <si>
    <t xml:space="preserve">28</t>
  </si>
  <si>
    <t xml:space="preserve">311236331</t>
  </si>
  <si>
    <t xml:space="preserve">Zdivo jednovrstvé zvukově izolační na tenkovrstvou maltu z cihel děrovaných broušených P15 tloušťky 300 mm</t>
  </si>
  <si>
    <t xml:space="preserve">935928912</t>
  </si>
  <si>
    <t xml:space="preserve">6,20*3,27  "míst. 118</t>
  </si>
  <si>
    <t xml:space="preserve">-1,15*2,80</t>
  </si>
  <si>
    <t xml:space="preserve">3,28*3,27  "118-117</t>
  </si>
  <si>
    <t xml:space="preserve">-0,80*1,97</t>
  </si>
  <si>
    <t xml:space="preserve">3,285*3,27  "103-114</t>
  </si>
  <si>
    <t xml:space="preserve">3,39*3,27  "103-114</t>
  </si>
  <si>
    <t xml:space="preserve">-1,50*1,97</t>
  </si>
  <si>
    <t xml:space="preserve">(6,20+0,30)*3,27  "103+104</t>
  </si>
  <si>
    <t xml:space="preserve">3,35*3,27  "104-101</t>
  </si>
  <si>
    <t xml:space="preserve">-0,90*1,97</t>
  </si>
  <si>
    <t xml:space="preserve">(0,115+2,715+0,115+1,6+0,3+0,05)*3,27   "101-111-109</t>
  </si>
  <si>
    <t xml:space="preserve">4,70*3,27    "109-108</t>
  </si>
  <si>
    <t xml:space="preserve">9,0*3,27   "přizdění stáv objekt</t>
  </si>
  <si>
    <t xml:space="preserve">-1,0*2,10</t>
  </si>
  <si>
    <t xml:space="preserve">Mezisoučet 1 NP</t>
  </si>
  <si>
    <t xml:space="preserve">9,005*2,79   "přízdění stáv obj.</t>
  </si>
  <si>
    <t xml:space="preserve">(8,325+0,115+3,0)*2,79   "204-208</t>
  </si>
  <si>
    <t xml:space="preserve">(0,30+8,325+0,115+3,0)*2,79  "208-212</t>
  </si>
  <si>
    <t xml:space="preserve">(8,325+0,115+3,0)*2,79  "212-216</t>
  </si>
  <si>
    <t xml:space="preserve">11,65*2,79   "201</t>
  </si>
  <si>
    <t xml:space="preserve">-0,80*1,97*3</t>
  </si>
  <si>
    <t xml:space="preserve">-1,35*1,97</t>
  </si>
  <si>
    <t xml:space="preserve">Mezisoučet 2 NP</t>
  </si>
  <si>
    <t xml:space="preserve">9,005*2,79</t>
  </si>
  <si>
    <t xml:space="preserve">(0,30+8,325+0,115+3,0)*2,79   "304-308</t>
  </si>
  <si>
    <t xml:space="preserve">(0,30+8,325+0,115+3,0)*2,79  "308-312</t>
  </si>
  <si>
    <t xml:space="preserve">(8,325+0,115+3,0)*2,79  "312-316</t>
  </si>
  <si>
    <t xml:space="preserve">11,65*2,79   "301</t>
  </si>
  <si>
    <t xml:space="preserve">Mezisoučet 3 NP</t>
  </si>
  <si>
    <t xml:space="preserve">(12,415-0,38-0,38)*2,87   "u haly</t>
  </si>
  <si>
    <t xml:space="preserve">(4,445+0,115+2,38)*2,87 " 403-407</t>
  </si>
  <si>
    <t xml:space="preserve">Mezisoučet 4 NP</t>
  </si>
  <si>
    <t xml:space="preserve">29</t>
  </si>
  <si>
    <t xml:space="preserve">311238800</t>
  </si>
  <si>
    <t xml:space="preserve">Zdivo jednovrstvé tepelně izolační z cihel broušených s vniřní izolací z expandovaného polystyrenu na tenkovrstvou maltu U přes 0,22 do 0,26 W/m2K tl 300 mm</t>
  </si>
  <si>
    <t xml:space="preserve">508752240</t>
  </si>
  <si>
    <t xml:space="preserve">6,20*3,27   "118</t>
  </si>
  <si>
    <t xml:space="preserve">(4,325+0,115+4,565)*2,87  " přízdění</t>
  </si>
  <si>
    <t xml:space="preserve">(1,85+11,0+1,85)*1,10   "atika na přízemím</t>
  </si>
  <si>
    <t xml:space="preserve">(1,15+12,0+15,40-0,30-0,30)*0,92  "atika nad 3 podlažím</t>
  </si>
  <si>
    <t xml:space="preserve">(12,20+1,450-0,30)*0,92</t>
  </si>
  <si>
    <t xml:space="preserve">(12,415+10,75)*2*1,02   "4NP</t>
  </si>
  <si>
    <t xml:space="preserve">Mezisoučet atiky</t>
  </si>
  <si>
    <t xml:space="preserve">30</t>
  </si>
  <si>
    <t xml:space="preserve">311238801</t>
  </si>
  <si>
    <t xml:space="preserve">Zdivo jednovrstvé tepelně izolační z cihel broušených s vniřní izolací z expandovaného polystyrenu na tenkovrstvou maltu U přes 0,14 do 0,18 W/m2K tl 380 mm</t>
  </si>
  <si>
    <t xml:space="preserve">1450556808</t>
  </si>
  <si>
    <t xml:space="preserve">17,40*3,27  "vlevo</t>
  </si>
  <si>
    <t xml:space="preserve">-1,375*2,80*4  "okna</t>
  </si>
  <si>
    <t xml:space="preserve">-1,05*2,80  "dveře</t>
  </si>
  <si>
    <t xml:space="preserve">(11,0-0,38)*3,27   "dole</t>
  </si>
  <si>
    <t xml:space="preserve">-3,0*2,8   "okno</t>
  </si>
  <si>
    <t xml:space="preserve">-2,1*2,8  "okno</t>
  </si>
  <si>
    <t xml:space="preserve">3,685*3,27</t>
  </si>
  <si>
    <t xml:space="preserve">(3,80+0,38)*3,27   "horní</t>
  </si>
  <si>
    <t xml:space="preserve">-1,64*2,80    "dveře vstup</t>
  </si>
  <si>
    <t xml:space="preserve">2,95*3,27   "u skladu</t>
  </si>
  <si>
    <t xml:space="preserve">-12,68  "izolační cihly sokl</t>
  </si>
  <si>
    <t xml:space="preserve">12,20*2,79  "horní</t>
  </si>
  <si>
    <t xml:space="preserve">-1,40*0,65</t>
  </si>
  <si>
    <t xml:space="preserve">-0,70*0,65</t>
  </si>
  <si>
    <t xml:space="preserve">3,65*2,79</t>
  </si>
  <si>
    <t xml:space="preserve">-1,64*2,40</t>
  </si>
  <si>
    <t xml:space="preserve">1,5*2,79</t>
  </si>
  <si>
    <t xml:space="preserve">(3,435+0,30+3,435+3,0)*2,54  "v levo</t>
  </si>
  <si>
    <t xml:space="preserve">-3,0*1,95</t>
  </si>
  <si>
    <t xml:space="preserve">-3,45*1,95</t>
  </si>
  <si>
    <t xml:space="preserve">4,55*2,79</t>
  </si>
  <si>
    <t xml:space="preserve">(12,20-0,38)*2,79   "spodní</t>
  </si>
  <si>
    <t xml:space="preserve">-1,35*0,65</t>
  </si>
  <si>
    <t xml:space="preserve">1,55*2,79</t>
  </si>
  <si>
    <t xml:space="preserve">(3,435+3,435+3,0)*2,54  "v levo</t>
  </si>
  <si>
    <t xml:space="preserve">-3,0*1,55</t>
  </si>
  <si>
    <t xml:space="preserve">-3,45*1,55</t>
  </si>
  <si>
    <t xml:space="preserve">11,35*2,87   "horní</t>
  </si>
  <si>
    <t xml:space="preserve">-0,70*2,40</t>
  </si>
  <si>
    <t xml:space="preserve">-1,10*2,40</t>
  </si>
  <si>
    <t xml:space="preserve">(12,415-0,38-0,38)*2,87  "v levo</t>
  </si>
  <si>
    <t xml:space="preserve">-3,0*1,55*2</t>
  </si>
  <si>
    <t xml:space="preserve">(6,325+0,725+0,65+1,19)*2,87  "dolní</t>
  </si>
  <si>
    <t xml:space="preserve">-0,725*1,95</t>
  </si>
  <si>
    <t xml:space="preserve">-1,19*2,4</t>
  </si>
  <si>
    <t xml:space="preserve">31</t>
  </si>
  <si>
    <t xml:space="preserve">311238809R</t>
  </si>
  <si>
    <t xml:space="preserve">Zdivo jednovrstvé tepelně izolační z cihel broušených s vniřní izolací z expandovaného polystyrenu na tenkovrstvou maltu U přes 0,22 do 0,26 W/m2K tl 300 mm s impregnací proti vlhkosti</t>
  </si>
  <si>
    <t xml:space="preserve">223211231</t>
  </si>
  <si>
    <t xml:space="preserve">(3,80+1,30+11,90+17,40-0,3-0,3+11,0+3,68+2,24)*0,25</t>
  </si>
  <si>
    <t xml:space="preserve">32</t>
  </si>
  <si>
    <t xml:space="preserve">311321411</t>
  </si>
  <si>
    <t xml:space="preserve">Nosná zeď ze ŽB tř. C 25/30 bez výztuže</t>
  </si>
  <si>
    <t xml:space="preserve">-489038050</t>
  </si>
  <si>
    <t xml:space="preserve">(2,95+1,98)*2*0,15*13,81</t>
  </si>
  <si>
    <t xml:space="preserve">-1,25*2,18*0,15*3  "dveře</t>
  </si>
  <si>
    <t xml:space="preserve">33</t>
  </si>
  <si>
    <t xml:space="preserve">311351121</t>
  </si>
  <si>
    <t xml:space="preserve">Zřízení oboustranného bednění nosných nadzákladových zdí</t>
  </si>
  <si>
    <t xml:space="preserve">-1950094647</t>
  </si>
  <si>
    <t xml:space="preserve">(2,95+2,28)*2*14,21  "venkovní</t>
  </si>
  <si>
    <t xml:space="preserve">(2,65+1,98)*2*13,81  "vnitřní</t>
  </si>
  <si>
    <t xml:space="preserve">(2,18+1,25+2,18)*0,15*4  "dveře</t>
  </si>
  <si>
    <t xml:space="preserve">34</t>
  </si>
  <si>
    <t xml:space="preserve">311351122</t>
  </si>
  <si>
    <t xml:space="preserve">Odstranění oboustranného bednění nosných nadzákladových zdí</t>
  </si>
  <si>
    <t xml:space="preserve">-1937577102</t>
  </si>
  <si>
    <t xml:space="preserve">35</t>
  </si>
  <si>
    <t xml:space="preserve">317168011</t>
  </si>
  <si>
    <t xml:space="preserve">Překlad keramický plochý š 115 mm dl 1000 mm</t>
  </si>
  <si>
    <t xml:space="preserve">1651751546</t>
  </si>
  <si>
    <t xml:space="preserve">36</t>
  </si>
  <si>
    <t xml:space="preserve">317168012</t>
  </si>
  <si>
    <t xml:space="preserve">Překlad keramický plochý š 115 mm dl 1250 mm</t>
  </si>
  <si>
    <t xml:space="preserve">-356015705</t>
  </si>
  <si>
    <t xml:space="preserve">37</t>
  </si>
  <si>
    <t xml:space="preserve">317168051</t>
  </si>
  <si>
    <t xml:space="preserve">Překlad keramický vysoký v 238 mm dl 1000 mm</t>
  </si>
  <si>
    <t xml:space="preserve">1555017770</t>
  </si>
  <si>
    <t xml:space="preserve">38</t>
  </si>
  <si>
    <t xml:space="preserve">317168052</t>
  </si>
  <si>
    <t xml:space="preserve">Překlad keramický vysoký v 238 mm dl 1250 mm</t>
  </si>
  <si>
    <t xml:space="preserve">-673631193</t>
  </si>
  <si>
    <t xml:space="preserve">15 "1NP</t>
  </si>
  <si>
    <t xml:space="preserve">12  "2NP</t>
  </si>
  <si>
    <t xml:space="preserve">12  "3NP</t>
  </si>
  <si>
    <t xml:space="preserve">2" NP</t>
  </si>
  <si>
    <t xml:space="preserve">39</t>
  </si>
  <si>
    <t xml:space="preserve">317168053</t>
  </si>
  <si>
    <t xml:space="preserve">Překlad keramický vysoký v 238 mm dl 1500 mm</t>
  </si>
  <si>
    <t xml:space="preserve">-1814618497</t>
  </si>
  <si>
    <t xml:space="preserve">4  "1NP</t>
  </si>
  <si>
    <t xml:space="preserve">4  " 2NP</t>
  </si>
  <si>
    <t xml:space="preserve">4  "3NP</t>
  </si>
  <si>
    <t xml:space="preserve">2  "4NP</t>
  </si>
  <si>
    <t xml:space="preserve">40</t>
  </si>
  <si>
    <t xml:space="preserve">317168054</t>
  </si>
  <si>
    <t xml:space="preserve">Překlad keramický vysoký v 238 mm dl 1750 mm</t>
  </si>
  <si>
    <t xml:space="preserve">1444432557</t>
  </si>
  <si>
    <t xml:space="preserve">4   "3NP</t>
  </si>
  <si>
    <t xml:space="preserve">2  "3NP</t>
  </si>
  <si>
    <t xml:space="preserve">41</t>
  </si>
  <si>
    <t xml:space="preserve">317168056</t>
  </si>
  <si>
    <t xml:space="preserve">Překlad keramický vysoký v 238 mm dl 2250 mm</t>
  </si>
  <si>
    <t xml:space="preserve">201507093</t>
  </si>
  <si>
    <t xml:space="preserve">4   "1NP</t>
  </si>
  <si>
    <t xml:space="preserve">42</t>
  </si>
  <si>
    <t xml:space="preserve">317168057</t>
  </si>
  <si>
    <t xml:space="preserve">Překlad keramický vysoký v 238 mm dl 2500 mm</t>
  </si>
  <si>
    <t xml:space="preserve">2104220987</t>
  </si>
  <si>
    <t xml:space="preserve">2   "4NP</t>
  </si>
  <si>
    <t xml:space="preserve">43</t>
  </si>
  <si>
    <t xml:space="preserve">317168058</t>
  </si>
  <si>
    <t xml:space="preserve">Překlad keramický vysoký v 238 mm dl 2750 mm</t>
  </si>
  <si>
    <t xml:space="preserve">1215154859</t>
  </si>
  <si>
    <t xml:space="preserve">8  "1NP</t>
  </si>
  <si>
    <t xml:space="preserve">8  "2NP</t>
  </si>
  <si>
    <t xml:space="preserve">8   "3NP</t>
  </si>
  <si>
    <t xml:space="preserve">44</t>
  </si>
  <si>
    <t xml:space="preserve">317168212</t>
  </si>
  <si>
    <t xml:space="preserve">Překlad keramický roletový pro zabudování rolety nebo žaluzie š do 400 mm dl 1500 mm</t>
  </si>
  <si>
    <t xml:space="preserve">398107688</t>
  </si>
  <si>
    <t xml:space="preserve">45</t>
  </si>
  <si>
    <t xml:space="preserve">317234410</t>
  </si>
  <si>
    <t xml:space="preserve">Vyzdívka mezi nosníky z cihel pálených na MC</t>
  </si>
  <si>
    <t xml:space="preserve">-1767600917</t>
  </si>
  <si>
    <t xml:space="preserve">1,40*0,45*0,12</t>
  </si>
  <si>
    <t xml:space="preserve">46</t>
  </si>
  <si>
    <t xml:space="preserve">317321411</t>
  </si>
  <si>
    <t xml:space="preserve">Překlad ze ŽB tř. C 25/30</t>
  </si>
  <si>
    <t xml:space="preserve">661969430</t>
  </si>
  <si>
    <t xml:space="preserve">(0,30+3,74+0,30)*0,30*0,42                      "P1</t>
  </si>
  <si>
    <t xml:space="preserve">(0,30+2,75+0,40+2,75+0,30)*0,13*0,25  "P2</t>
  </si>
  <si>
    <t xml:space="preserve">(0,30+3,0+0,30)*0,28*0,25*3                    "P3   3x</t>
  </si>
  <si>
    <t xml:space="preserve">(0,40+2,0+0,20+0,08)*0,28*0,25              "P5  </t>
  </si>
  <si>
    <t xml:space="preserve">(0,08+0,20+0,90+0,38)*0,28*0,25          "   P4</t>
  </si>
  <si>
    <t xml:space="preserve">(0,30+3,0+0,30+3,435+0,30+3,0+0,30)*0,28*0,25*2  "P6</t>
  </si>
  <si>
    <t xml:space="preserve">(0,30+3,0+0,30+3,0+0,30)*0,28*0,25    "4NP</t>
  </si>
  <si>
    <t xml:space="preserve">47</t>
  </si>
  <si>
    <t xml:space="preserve">317351101</t>
  </si>
  <si>
    <t xml:space="preserve">Zřízení bednění v do 4 m klenbových pásů válcových</t>
  </si>
  <si>
    <t xml:space="preserve">-582570697</t>
  </si>
  <si>
    <t xml:space="preserve">(0,30+0,374+0,30)*0,42*2                      "P1</t>
  </si>
  <si>
    <t xml:space="preserve">3,74*0,30  "dno</t>
  </si>
  <si>
    <t xml:space="preserve">(0,30+2,75+0,40+2,75+0,30)*0,25*2  "P2</t>
  </si>
  <si>
    <t xml:space="preserve">(2,75+2,75)*(0,38+0,10)</t>
  </si>
  <si>
    <t xml:space="preserve">(0,30+3,0+0,30)*0,25*3                    "P3   3x</t>
  </si>
  <si>
    <t xml:space="preserve">(0,30+3,0+0,30)*0,43*3                    "P3   3x</t>
  </si>
  <si>
    <t xml:space="preserve">3,0*0,38</t>
  </si>
  <si>
    <t xml:space="preserve">(0,40+2,0+0,20+0,08)*0,25              "P5  </t>
  </si>
  <si>
    <t xml:space="preserve">(0,40+2,0+0,20+0,08)*0,43           "P5  </t>
  </si>
  <si>
    <t xml:space="preserve">2,08*0,38</t>
  </si>
  <si>
    <t xml:space="preserve">(0,08+0,20+0,90+0,38)*0,25          "   P4</t>
  </si>
  <si>
    <t xml:space="preserve">(0,08+0,20+0,90+0,38)*0,43   "   P4</t>
  </si>
  <si>
    <t xml:space="preserve">0,90*0,38</t>
  </si>
  <si>
    <t xml:space="preserve">(0,30+3,0+0,30+3,435+0,30+3,0+0,30)*0,25*2  "P6</t>
  </si>
  <si>
    <t xml:space="preserve">(0,30+3,0+0,30+3,435+0,30+3,0+0,30)*0,43*2  "P6</t>
  </si>
  <si>
    <t xml:space="preserve">(3,0+3,45+3,0)*0,38</t>
  </si>
  <si>
    <t xml:space="preserve">(0,30+3,0+0,30+3,0+0,30)*0,25    "4NP</t>
  </si>
  <si>
    <t xml:space="preserve">(0,30+3,0+0,30+3,0+0,30)*0,43   "4NP</t>
  </si>
  <si>
    <t xml:space="preserve">(3,0+3,0)*0,38</t>
  </si>
  <si>
    <t xml:space="preserve">(1,35+0,115+0,70)*0,38  "překlady</t>
  </si>
  <si>
    <t xml:space="preserve">(0,70+0,115+1,10)*0,38</t>
  </si>
  <si>
    <t xml:space="preserve">1,15*0,30</t>
  </si>
  <si>
    <t xml:space="preserve">1,50*0,30</t>
  </si>
  <si>
    <t xml:space="preserve">1,20*0,38</t>
  </si>
  <si>
    <t xml:space="preserve">0,725*0,38</t>
  </si>
  <si>
    <t xml:space="preserve">48</t>
  </si>
  <si>
    <t xml:space="preserve">317351102</t>
  </si>
  <si>
    <t xml:space="preserve">Odstranění bednění v do 4 m klenbových pásů válcových</t>
  </si>
  <si>
    <t xml:space="preserve">1494590644</t>
  </si>
  <si>
    <t xml:space="preserve">49</t>
  </si>
  <si>
    <t xml:space="preserve">317361821</t>
  </si>
  <si>
    <t xml:space="preserve">Výztuž překladů a říms z betonářské oceli 10 505</t>
  </si>
  <si>
    <t xml:space="preserve">655748189</t>
  </si>
  <si>
    <t xml:space="preserve">0,210+0,2869</t>
  </si>
  <si>
    <t xml:space="preserve">50</t>
  </si>
  <si>
    <t xml:space="preserve">317944321</t>
  </si>
  <si>
    <t xml:space="preserve">Válcované nosníky do č.12 dodatečně osazované do připravených otvorů</t>
  </si>
  <si>
    <t xml:space="preserve">1519997893</t>
  </si>
  <si>
    <t xml:space="preserve">1,40*3*0,0134</t>
  </si>
  <si>
    <t xml:space="preserve">51</t>
  </si>
  <si>
    <t xml:space="preserve">317998115</t>
  </si>
  <si>
    <t xml:space="preserve">Tepelná izolace mezi překlady v 24 cm z polystyrénu tl 100 mm</t>
  </si>
  <si>
    <t xml:space="preserve">m</t>
  </si>
  <si>
    <t xml:space="preserve">-171655449</t>
  </si>
  <si>
    <t xml:space="preserve">2,5+2,5</t>
  </si>
  <si>
    <t xml:space="preserve">2,75*6</t>
  </si>
  <si>
    <t xml:space="preserve">2,25</t>
  </si>
  <si>
    <t xml:space="preserve">1,50*5</t>
  </si>
  <si>
    <t xml:space="preserve">2+2</t>
  </si>
  <si>
    <t xml:space="preserve">52</t>
  </si>
  <si>
    <t xml:space="preserve">317998123R</t>
  </si>
  <si>
    <t xml:space="preserve">Tepelná izolace překladů, věnců vložená do bednění  jakékoliv výšky z polystyrénu tl 80 mm</t>
  </si>
  <si>
    <t xml:space="preserve">-1764178333</t>
  </si>
  <si>
    <t xml:space="preserve">9,30*0,18  "nad 1NP soused</t>
  </si>
  <si>
    <t xml:space="preserve">3,80*0,18</t>
  </si>
  <si>
    <t xml:space="preserve">(9,50+4,50)*0,180  "věnec</t>
  </si>
  <si>
    <t xml:space="preserve">(6,80+1,0)*0,18</t>
  </si>
  <si>
    <t xml:space="preserve">6,75*0,18</t>
  </si>
  <si>
    <t xml:space="preserve">(2,10+1,10+1,7+1,35)*0,18</t>
  </si>
  <si>
    <t xml:space="preserve">Mezisoučet nad 1NP</t>
  </si>
  <si>
    <t xml:space="preserve">(9,005+0,22+0,08)*0,18 "soused</t>
  </si>
  <si>
    <t xml:space="preserve">(0,22+3,35+0,08+1,45+0,22+11,44+0,22+0,08+0,40)*0,18</t>
  </si>
  <si>
    <t xml:space="preserve">(4,25+1,20)*0,18   "deska</t>
  </si>
  <si>
    <t xml:space="preserve">(7,80+1,235+1,35)*0,18 "deska</t>
  </si>
  <si>
    <t xml:space="preserve">(9,005+0,22+0,08)*0,18  "soused</t>
  </si>
  <si>
    <t xml:space="preserve">(0,22+3,35+0,08+1,45+0,22+11,44+0,22+0,08+0,4)*0,18 "deska</t>
  </si>
  <si>
    <t xml:space="preserve">(9,005+0,22+0,08)*0,20    "soused</t>
  </si>
  <si>
    <t xml:space="preserve">(0,30-0,08-0,08+3,43+0,30+7,32+3,0)*0,20 "věnec</t>
  </si>
  <si>
    <t xml:space="preserve">(3,0+9,0)*0,2   "věnec</t>
  </si>
  <si>
    <t xml:space="preserve">53</t>
  </si>
  <si>
    <t xml:space="preserve">317998125R</t>
  </si>
  <si>
    <t xml:space="preserve">Tepelná izolace překladů,  vložená do bednění  jakékoliv výšky z polystyrénu tl 100 mm</t>
  </si>
  <si>
    <t xml:space="preserve">-206276492</t>
  </si>
  <si>
    <t xml:space="preserve">(1,30+2,75)*0,43  "překlad</t>
  </si>
  <si>
    <t xml:space="preserve">(0,30+2,75+0,40+2,75+0,30)*(0,43+0,05+0,16)  "překlad</t>
  </si>
  <si>
    <t xml:space="preserve">(0,30+3,0+0,30)*0,43  "překlad</t>
  </si>
  <si>
    <t xml:space="preserve">3,0*0,05</t>
  </si>
  <si>
    <t xml:space="preserve">(0,3+3,0+0,3+3,435+0,30+3,0+0,30)*0,43  "překlad</t>
  </si>
  <si>
    <t xml:space="preserve">(3,0+3,435+3,0)*0,10</t>
  </si>
  <si>
    <t xml:space="preserve">(0,30+3,0+0,30)*0,43   "překlad</t>
  </si>
  <si>
    <t xml:space="preserve">(0,30+3,0+0,30+3,0+0,30)*0,43   "překlad</t>
  </si>
  <si>
    <t xml:space="preserve">(3,0+3,0)*0,10</t>
  </si>
  <si>
    <t xml:space="preserve">0,40*3,45  "sloup</t>
  </si>
  <si>
    <t xml:space="preserve">54</t>
  </si>
  <si>
    <t xml:space="preserve">319202321</t>
  </si>
  <si>
    <t xml:space="preserve">Vyrovnání nerovného povrchu zdiva tl do 80 mm přizděním</t>
  </si>
  <si>
    <t xml:space="preserve">9586371</t>
  </si>
  <si>
    <t xml:space="preserve">0,45*2,10*2</t>
  </si>
  <si>
    <t xml:space="preserve">55</t>
  </si>
  <si>
    <t xml:space="preserve">330321410</t>
  </si>
  <si>
    <t xml:space="preserve">Sloupy nebo pilíře ze ŽB tř. C 25/30 bez výztuže</t>
  </si>
  <si>
    <t xml:space="preserve">1430332788</t>
  </si>
  <si>
    <t xml:space="preserve">0,40*0,40*2,85*4   " S1</t>
  </si>
  <si>
    <t xml:space="preserve">0,40*0,40*2,85*3   "S2</t>
  </si>
  <si>
    <t xml:space="preserve">3,14*0,1*0,10*2,02 "S3     </t>
  </si>
  <si>
    <t xml:space="preserve">0,13*0,30*3,27  "S4</t>
  </si>
  <si>
    <t xml:space="preserve">0,13*0,30*2,788*3   "S5</t>
  </si>
  <si>
    <t xml:space="preserve">56</t>
  </si>
  <si>
    <t xml:space="preserve">331351121</t>
  </si>
  <si>
    <t xml:space="preserve">Zřízení bednění čtyřúhelníkových sloupů v do 4 m průřezu do 0,16 m2</t>
  </si>
  <si>
    <t xml:space="preserve">-318122665</t>
  </si>
  <si>
    <t xml:space="preserve">(0,40+0,40)*2*2,85*4   " S1</t>
  </si>
  <si>
    <t xml:space="preserve">(0,40+0,45)*2*2,85*3   "S2</t>
  </si>
  <si>
    <t xml:space="preserve">(0,13+0,13+0,30)*3,27 "S4</t>
  </si>
  <si>
    <t xml:space="preserve">(0,13+0,30+0,4)*2,78*3" S5</t>
  </si>
  <si>
    <t xml:space="preserve">57</t>
  </si>
  <si>
    <t xml:space="preserve">331351122</t>
  </si>
  <si>
    <t xml:space="preserve">Odstranění bednění čtyřúhelníkových sloupů v do 4 m průřezu do 0,16 m2</t>
  </si>
  <si>
    <t xml:space="preserve">-833418260</t>
  </si>
  <si>
    <t xml:space="preserve">58</t>
  </si>
  <si>
    <t xml:space="preserve">331361821</t>
  </si>
  <si>
    <t xml:space="preserve">Výztuž sloupů hranatých betonářskou ocelí 10 505 </t>
  </si>
  <si>
    <t xml:space="preserve">-1883287961</t>
  </si>
  <si>
    <t xml:space="preserve">0,0775   "sloupy 3,4,5</t>
  </si>
  <si>
    <t xml:space="preserve">0,1487+0,0524  "sloupy R3 S1 S2</t>
  </si>
  <si>
    <t xml:space="preserve">0,1203+0,0264 " sloupy R1  S1 a S2</t>
  </si>
  <si>
    <t xml:space="preserve">0,1052+0,0264 " sloupy R2   S1 a S2</t>
  </si>
  <si>
    <t xml:space="preserve">59</t>
  </si>
  <si>
    <t xml:space="preserve">332351111</t>
  </si>
  <si>
    <t xml:space="preserve">Zřízení bednění kruhových sloupů v do 4 m D do 0,25 m</t>
  </si>
  <si>
    <t xml:space="preserve">1366002531</t>
  </si>
  <si>
    <t xml:space="preserve">6,28*0,1*3,02  "S3     </t>
  </si>
  <si>
    <t xml:space="preserve">60</t>
  </si>
  <si>
    <t xml:space="preserve">332351112</t>
  </si>
  <si>
    <t xml:space="preserve">Odstranění bednění kruhových sloupů v do 4 m D do 0,25 m</t>
  </si>
  <si>
    <t xml:space="preserve">-1980617277</t>
  </si>
  <si>
    <t xml:space="preserve">61</t>
  </si>
  <si>
    <t xml:space="preserve">340237212</t>
  </si>
  <si>
    <t xml:space="preserve">Zazdívka otvorů v příčkách nebo stěnách plochy do 0,25 m2 cihlami plnými tl přes 100 mm</t>
  </si>
  <si>
    <t xml:space="preserve">-793165482</t>
  </si>
  <si>
    <t xml:space="preserve">62</t>
  </si>
  <si>
    <t xml:space="preserve">341362021</t>
  </si>
  <si>
    <t xml:space="preserve">Výztuž stěn svařovanými sítěmi Kari</t>
  </si>
  <si>
    <t xml:space="preserve">2074591641</t>
  </si>
  <si>
    <t xml:space="preserve">63</t>
  </si>
  <si>
    <t xml:space="preserve">342244201</t>
  </si>
  <si>
    <t xml:space="preserve">Příčka z cihel broušených na tenkovrstvou maltu tloušťky 80 mm</t>
  </si>
  <si>
    <t xml:space="preserve">-1719879890</t>
  </si>
  <si>
    <t xml:space="preserve">0,90*3,27   "113-112</t>
  </si>
  <si>
    <t xml:space="preserve">1,0*3,27   "106-107</t>
  </si>
  <si>
    <t xml:space="preserve">-0,70*1,97</t>
  </si>
  <si>
    <t xml:space="preserve">64</t>
  </si>
  <si>
    <t xml:space="preserve">342244211</t>
  </si>
  <si>
    <t xml:space="preserve">Příčka z cihel broušených na tenkovrstvou maltu tloušťky 115 mm</t>
  </si>
  <si>
    <t xml:space="preserve">-771505566</t>
  </si>
  <si>
    <t xml:space="preserve">3,28*3,27   " L117-108</t>
  </si>
  <si>
    <t xml:space="preserve">1,60*3,27   "sociálky</t>
  </si>
  <si>
    <t xml:space="preserve">1,80*3,27</t>
  </si>
  <si>
    <t xml:space="preserve">(0,915+0,115+1,125)*3,27</t>
  </si>
  <si>
    <t xml:space="preserve">-0,70*1,97*2</t>
  </si>
  <si>
    <t xml:space="preserve">2,715*3,27</t>
  </si>
  <si>
    <t xml:space="preserve">-0,60*1,97</t>
  </si>
  <si>
    <t xml:space="preserve">(2,52+0,30)*3,27</t>
  </si>
  <si>
    <t xml:space="preserve">(1,79+0,115+0,9)*3,27</t>
  </si>
  <si>
    <t xml:space="preserve">1,50*3,27</t>
  </si>
  <si>
    <t xml:space="preserve">(1,87+0,115)*3,27</t>
  </si>
  <si>
    <t xml:space="preserve">(1,79+0,115+0,90+0,30)*3,27</t>
  </si>
  <si>
    <t xml:space="preserve">(2,06+0,08+1,6)*3,27*2     "106-107</t>
  </si>
  <si>
    <t xml:space="preserve">3,19*3,27   "105-104</t>
  </si>
  <si>
    <t xml:space="preserve">1,77*3,27   "dtto</t>
  </si>
  <si>
    <t xml:space="preserve">3,435*2,79    "204-203</t>
  </si>
  <si>
    <t xml:space="preserve">(3,435+0,25)*2,79  "203-202,205</t>
  </si>
  <si>
    <t xml:space="preserve">3,0*2,79  "205-202</t>
  </si>
  <si>
    <t xml:space="preserve">3,435*2,79*2  "207,211</t>
  </si>
  <si>
    <t xml:space="preserve">-0,80*1,97*2</t>
  </si>
  <si>
    <t xml:space="preserve">3,0*2,79*2  "209,213</t>
  </si>
  <si>
    <t xml:space="preserve">3,435*2,79   "216-215</t>
  </si>
  <si>
    <t xml:space="preserve">(3,435+0,25)*2,79 "215-214</t>
  </si>
  <si>
    <t xml:space="preserve">3,0*2,79   "217-214</t>
  </si>
  <si>
    <t xml:space="preserve">3,435*2,79    "304-303</t>
  </si>
  <si>
    <t xml:space="preserve">(3,435+0,25)*2,79  "303-302 305</t>
  </si>
  <si>
    <t xml:space="preserve">3,0*2,79  "305-302</t>
  </si>
  <si>
    <t xml:space="preserve">3,435*2,79*2  "307-308,311-310</t>
  </si>
  <si>
    <t xml:space="preserve">3,435*2,79   "316-315</t>
  </si>
  <si>
    <t xml:space="preserve">(3,435+0,25)*2,79 "315-314</t>
  </si>
  <si>
    <t xml:space="preserve">3,0*2,79   "314-317</t>
  </si>
  <si>
    <t xml:space="preserve">(5,72+0,25)*2,87</t>
  </si>
  <si>
    <t xml:space="preserve">1,92*2,87   "404-402</t>
  </si>
  <si>
    <t xml:space="preserve">(2,015+0,115+4,325+0,25)*2,87    "410</t>
  </si>
  <si>
    <t xml:space="preserve">(2,52+0,115+3,0)*2,87    "407</t>
  </si>
  <si>
    <t xml:space="preserve">2,38*2,87    "408-406</t>
  </si>
  <si>
    <t xml:space="preserve">65</t>
  </si>
  <si>
    <t xml:space="preserve">346244381</t>
  </si>
  <si>
    <t xml:space="preserve">Plentování jednostranné v do 200 mm válcovaných nosníků cihlami</t>
  </si>
  <si>
    <t xml:space="preserve">-1662559933</t>
  </si>
  <si>
    <t xml:space="preserve">1,40*0,12*2</t>
  </si>
  <si>
    <t xml:space="preserve">66</t>
  </si>
  <si>
    <t xml:space="preserve">346244811</t>
  </si>
  <si>
    <t xml:space="preserve">Přizdívky izolační tl 65 mm z cihel dl 290 mm pevnosti P 20 na MC 10</t>
  </si>
  <si>
    <t xml:space="preserve">112269509</t>
  </si>
  <si>
    <t xml:space="preserve">(2,28+3,15)*2*1,0</t>
  </si>
  <si>
    <t xml:space="preserve">67</t>
  </si>
  <si>
    <t xml:space="preserve">346991122R</t>
  </si>
  <si>
    <t xml:space="preserve">Izolace výtahové šachty a schodišťového ramene proti  šíření zvuku polystyrénovými deskami tl 1 mm</t>
  </si>
  <si>
    <t xml:space="preserve">-1399453274</t>
  </si>
  <si>
    <t xml:space="preserve">(2,44+0,935+2,44+0,61)*0,20  "schody</t>
  </si>
  <si>
    <t xml:space="preserve">0,35*0,16/2*19</t>
  </si>
  <si>
    <t xml:space="preserve">(4,737+0,63)*0,16*2  "schody</t>
  </si>
  <si>
    <t xml:space="preserve">0,315*0,156/2*17*2</t>
  </si>
  <si>
    <t xml:space="preserve">(2,95+2,28)*0,32*4</t>
  </si>
  <si>
    <t xml:space="preserve">Vodorovné konstrukce</t>
  </si>
  <si>
    <t xml:space="preserve">68</t>
  </si>
  <si>
    <t xml:space="preserve">411321414</t>
  </si>
  <si>
    <t xml:space="preserve">Stropy deskové ze ŽB tř. C 25/30</t>
  </si>
  <si>
    <t xml:space="preserve">2107497851</t>
  </si>
  <si>
    <t xml:space="preserve">10,68*3,785*0,18   </t>
  </si>
  <si>
    <t xml:space="preserve">(0,22+11,14+0,30+0,08)*(17,40-0,08-0,08-3,685)*0,18</t>
  </si>
  <si>
    <t xml:space="preserve">3,80*(0,22+11,955)*0,18</t>
  </si>
  <si>
    <t xml:space="preserve">3,0*0,08*0,18</t>
  </si>
  <si>
    <t xml:space="preserve">(2,75+0,40+2,75)*0,08*0,18  "nad překladem</t>
  </si>
  <si>
    <t xml:space="preserve">-2,95*2,28*0,18  "šachta výtahu</t>
  </si>
  <si>
    <t xml:space="preserve">-(7,28-0,16)*1,10*0,18   "schodiště</t>
  </si>
  <si>
    <t xml:space="preserve">2,50*1,90*0,18   "deska u výtahu nad vstupem</t>
  </si>
  <si>
    <t xml:space="preserve">(0,08+0,22+11,44+0,22)*(0,22+3,435+0,3+3,435+0,3+3,435+0,3+3,435+0,22)*0,18 "D7</t>
  </si>
  <si>
    <t xml:space="preserve">(0,30+3,0+0,30+3,435+0,30+3,0+0,30)*0,08*0,18</t>
  </si>
  <si>
    <t xml:space="preserve">(0,08+0,08+3,35+0,22)*(0,22+11,955)*0,18</t>
  </si>
  <si>
    <t xml:space="preserve">-1,10*(6,235-0,16)*0,18   "schodiště</t>
  </si>
  <si>
    <t xml:space="preserve">Mezisoučet nad  2NP</t>
  </si>
  <si>
    <t xml:space="preserve">38,42</t>
  </si>
  <si>
    <t xml:space="preserve">Mezisoučet nad 3 NP</t>
  </si>
  <si>
    <t xml:space="preserve">2,95*2,28*0,20   "deska výtahu</t>
  </si>
  <si>
    <t xml:space="preserve">339</t>
  </si>
  <si>
    <t xml:space="preserve">411324444</t>
  </si>
  <si>
    <t xml:space="preserve">Stropy deskové ze ŽB pohledového tř. C 25/30</t>
  </si>
  <si>
    <t xml:space="preserve">1809178371</t>
  </si>
  <si>
    <t xml:space="preserve">0,50*2,45*0,18   "deska nad vstupem</t>
  </si>
  <si>
    <t xml:space="preserve">3,80*1,80*0,18  "dtto</t>
  </si>
  <si>
    <t xml:space="preserve">69</t>
  </si>
  <si>
    <t xml:space="preserve">411351011</t>
  </si>
  <si>
    <t xml:space="preserve">Zřízení bednění stropů deskových tl do 25 cm bez podpěrné kce</t>
  </si>
  <si>
    <t xml:space="preserve">-1086809960</t>
  </si>
  <si>
    <t xml:space="preserve">6,20*2,01</t>
  </si>
  <si>
    <t xml:space="preserve">6,20*8,525</t>
  </si>
  <si>
    <t xml:space="preserve">5,585*(6,25+0,115+2,837)</t>
  </si>
  <si>
    <t xml:space="preserve">3,28*(1,925+0,115+2,75)</t>
  </si>
  <si>
    <t xml:space="preserve">(1,87+0,115+1,97+0,115+0,9)*(0,115+2,715+0,115+1,6)</t>
  </si>
  <si>
    <t xml:space="preserve">(2,06+0,08+1,6)*(0,115+1,0+0,115+1,7)</t>
  </si>
  <si>
    <t xml:space="preserve">0,30*1,45</t>
  </si>
  <si>
    <t xml:space="preserve">2,45*3,0</t>
  </si>
  <si>
    <t xml:space="preserve">3,50*2,10</t>
  </si>
  <si>
    <t xml:space="preserve">1,10*2,0   "ke schodům</t>
  </si>
  <si>
    <t xml:space="preserve">(0,10+1,64+0,61)*(5,75+0,10+1,10)   "ke schodům 101</t>
  </si>
  <si>
    <t xml:space="preserve">3,80*1,80   "D5</t>
  </si>
  <si>
    <t xml:space="preserve">(0,935+1,445)*0,50</t>
  </si>
  <si>
    <t xml:space="preserve">2,370*1,90   "D6</t>
  </si>
  <si>
    <t xml:space="preserve">Mezisoučet dno desky nad1 NP</t>
  </si>
  <si>
    <t xml:space="preserve">-5,93*0,40*0,40*3  "dno průvlaku</t>
  </si>
  <si>
    <t xml:space="preserve">-3,19*0,40</t>
  </si>
  <si>
    <t xml:space="preserve">-4,70*0,40</t>
  </si>
  <si>
    <t xml:space="preserve">Mezisoučet odpočet dna průvlaků</t>
  </si>
  <si>
    <t xml:space="preserve">(11,90+3,80+1,80+0,50)*0,18</t>
  </si>
  <si>
    <t xml:space="preserve">17,40*0,18</t>
  </si>
  <si>
    <t xml:space="preserve">(11,0+4,70+3,685)*0,18</t>
  </si>
  <si>
    <t xml:space="preserve">(5,79+1,10+1,10+1,10)*0,18  "u schodů</t>
  </si>
  <si>
    <t xml:space="preserve">(0,15+2,65+0,15+0,15+1,98+0,15)*0,18  "kolem výtahu</t>
  </si>
  <si>
    <t xml:space="preserve">Mezisoučet boky desky nad 1 NP</t>
  </si>
  <si>
    <t xml:space="preserve">(0,20+0,20)*2*0,18*1 "prostupy</t>
  </si>
  <si>
    <t xml:space="preserve">(0,20+0,10)*2*0,18*2</t>
  </si>
  <si>
    <t xml:space="preserve">(0,60+0,20)*2*0,18*2  "dto</t>
  </si>
  <si>
    <t xml:space="preserve">(0,10+0,15)*2*0,18*1</t>
  </si>
  <si>
    <t xml:space="preserve">(0,10+0,10)*2*0,18*1</t>
  </si>
  <si>
    <t xml:space="preserve">(0,15+0,15)*2*0,18*9  "dtto</t>
  </si>
  <si>
    <t xml:space="preserve">(0,30+0,15)*2*0,18*1</t>
  </si>
  <si>
    <t xml:space="preserve">(0,35+0,15)*2*0,18*1</t>
  </si>
  <si>
    <t xml:space="preserve">(1,15+1,15+0,15)*0,065  "drážka</t>
  </si>
  <si>
    <t xml:space="preserve">1,15*0,15</t>
  </si>
  <si>
    <t xml:space="preserve">Mezisoučet prostupy nad 1 NP</t>
  </si>
  <si>
    <t xml:space="preserve">10,44*3,435*4    "nad 2NP  D7</t>
  </si>
  <si>
    <t xml:space="preserve">(1,72+0,65)*(4,815+0,30)   "D2</t>
  </si>
  <si>
    <t xml:space="preserve">3,45*(1,10+0,10+7,805+0,15+2,65+0,15+0,08-0,38)</t>
  </si>
  <si>
    <t xml:space="preserve">-1,10*6,075  "schody</t>
  </si>
  <si>
    <t xml:space="preserve">-2,65*2,03  "výtah</t>
  </si>
  <si>
    <t xml:space="preserve">Mezisoučet deska nad 2 NP</t>
  </si>
  <si>
    <t xml:space="preserve">(12,20+3,65+1,40)*0,18  "obvod deska 2NP</t>
  </si>
  <si>
    <t xml:space="preserve">15,40*0,18  "dtto</t>
  </si>
  <si>
    <t xml:space="preserve">(12,20+3,60+1,535)*0,18</t>
  </si>
  <si>
    <t xml:space="preserve">(6,235-0,16+1,10+1,10)*0,18  " schody</t>
  </si>
  <si>
    <t xml:space="preserve">Mezisoučet   obvod desky</t>
  </si>
  <si>
    <t xml:space="preserve">(0,15+0,15)*2*0,18*7  "prostupy</t>
  </si>
  <si>
    <t xml:space="preserve">(0,20+0,20)*2*0,18*1</t>
  </si>
  <si>
    <t xml:space="preserve">(0,15+0,30)*2*0,18*2</t>
  </si>
  <si>
    <t xml:space="preserve">(0,40+0,20)*2*0,18*3</t>
  </si>
  <si>
    <t xml:space="preserve">(0,15+0,350)*2*0,18*2</t>
  </si>
  <si>
    <t xml:space="preserve">Mezisoučet prostupy v desce na 2 NP</t>
  </si>
  <si>
    <t xml:space="preserve">183,716  "deska</t>
  </si>
  <si>
    <t xml:space="preserve">10,487   "boky deska</t>
  </si>
  <si>
    <t xml:space="preserve">Mezisoučet deska nad 3 NP</t>
  </si>
  <si>
    <t xml:space="preserve">(0,15+0,15)*2*0,18*8</t>
  </si>
  <si>
    <t xml:space="preserve">(0,35+0,20)*2*0,18*1</t>
  </si>
  <si>
    <t xml:space="preserve">(0,20+0,20)*2*0,18*2</t>
  </si>
  <si>
    <t xml:space="preserve">(0,30+0,15)*2*0,18*2</t>
  </si>
  <si>
    <t xml:space="preserve">Mezisoučet prostupy nad 3 NP</t>
  </si>
  <si>
    <t xml:space="preserve">2,65*1,98    "deska nad výtahem</t>
  </si>
  <si>
    <t xml:space="preserve">0,40*0,40*3  "vybrání v desce</t>
  </si>
  <si>
    <t xml:space="preserve">(0,40+0,40)*2*0,08*3</t>
  </si>
  <si>
    <t xml:space="preserve">70</t>
  </si>
  <si>
    <t xml:space="preserve">411351012</t>
  </si>
  <si>
    <t xml:space="preserve">Odstranění bednění stropů deskových tl do 25 cm bez podpěrné kce</t>
  </si>
  <si>
    <t xml:space="preserve">-1529028520</t>
  </si>
  <si>
    <t xml:space="preserve">71</t>
  </si>
  <si>
    <t xml:space="preserve">411354313</t>
  </si>
  <si>
    <t xml:space="preserve">Zřízení podpěrné konstrukce stropů výšky do 4 m tl do 25 cm</t>
  </si>
  <si>
    <t xml:space="preserve">670707591</t>
  </si>
  <si>
    <t xml:space="preserve">212,169-6,002   "nad 1 NP</t>
  </si>
  <si>
    <t xml:space="preserve">183,716   "nad 2 NP</t>
  </si>
  <si>
    <t xml:space="preserve">183,716  "nad 3NP</t>
  </si>
  <si>
    <t xml:space="preserve">5,247  "výtah</t>
  </si>
  <si>
    <t xml:space="preserve">72</t>
  </si>
  <si>
    <t xml:space="preserve">411354314</t>
  </si>
  <si>
    <t xml:space="preserve">Odstranění podpěrné konstrukce stropů výšky do 4 m tl do 25 cm</t>
  </si>
  <si>
    <t xml:space="preserve">658513010</t>
  </si>
  <si>
    <t xml:space="preserve">73</t>
  </si>
  <si>
    <t xml:space="preserve">411354399R</t>
  </si>
  <si>
    <t xml:space="preserve">Dodávka a montáž nosníků pro přerušení tepelných mostů do desky tl. 180mm Izonosníky</t>
  </si>
  <si>
    <t xml:space="preserve">-736282202</t>
  </si>
  <si>
    <t xml:space="preserve">6,18+1,38</t>
  </si>
  <si>
    <t xml:space="preserve">0,08+2,37+1,95</t>
  </si>
  <si>
    <t xml:space="preserve">74</t>
  </si>
  <si>
    <t xml:space="preserve">41135499R</t>
  </si>
  <si>
    <t xml:space="preserve">Bednění stropů  z hraněných trapézových plechů 160/250, tl. 0,88 plech pozinkovaný, s upevněním do věnce a zřízením prostupů včetně úprav a uložení pomocí L80/80/8  dll.125</t>
  </si>
  <si>
    <t xml:space="preserve">1290258898</t>
  </si>
  <si>
    <t xml:space="preserve">(-0,16+7,32+0,30+3,43+0,30-0,16)*(0,38-0,16+2,72+3,0+0,3+3,0+2,635+0,38-0,16)</t>
  </si>
  <si>
    <t xml:space="preserve">-2,95*2,28</t>
  </si>
  <si>
    <t xml:space="preserve">75</t>
  </si>
  <si>
    <t xml:space="preserve">411361821</t>
  </si>
  <si>
    <t xml:space="preserve">Výztuž stropů betonářskou ocelí 10 505</t>
  </si>
  <si>
    <t xml:space="preserve">534374886</t>
  </si>
  <si>
    <t xml:space="preserve">1,13313+1,13303  "strop nad 1NP</t>
  </si>
  <si>
    <t xml:space="preserve">1,10724+0,96037   "strop nad 2 NP</t>
  </si>
  <si>
    <t xml:space="preserve">1,1765+1,32861   "strop nad 3NP</t>
  </si>
  <si>
    <t xml:space="preserve">347</t>
  </si>
  <si>
    <t xml:space="preserve">411362021</t>
  </si>
  <si>
    <t xml:space="preserve">Výztuž stropů svařovanými sítěmi Kari</t>
  </si>
  <si>
    <t xml:space="preserve">2114623176</t>
  </si>
  <si>
    <t xml:space="preserve">(2,8+8)*0,00536   "150/150/8</t>
  </si>
  <si>
    <t xml:space="preserve">(2,8+8)*0,00301   "150/150/6</t>
  </si>
  <si>
    <t xml:space="preserve">76</t>
  </si>
  <si>
    <t xml:space="preserve">413232211</t>
  </si>
  <si>
    <t xml:space="preserve">Zazdívka zhlaví válcovaných nosníků v do 150 mm</t>
  </si>
  <si>
    <t xml:space="preserve">1093721269</t>
  </si>
  <si>
    <t xml:space="preserve">77</t>
  </si>
  <si>
    <t xml:space="preserve">413321414</t>
  </si>
  <si>
    <t xml:space="preserve">Nosníky ze ŽB tř. C 25/30 Rámy R1 - R3</t>
  </si>
  <si>
    <t xml:space="preserve">1724652099</t>
  </si>
  <si>
    <t xml:space="preserve">(0,45+5,975+0,40+3,19+0,40)*0,40*0,42   " R2</t>
  </si>
  <si>
    <t xml:space="preserve">(0,45+5,93+0,40+4,69+0,30)*0,40*0,42    "R1</t>
  </si>
  <si>
    <t xml:space="preserve">(0,45+5,93+0,40)*0,40*0,42  "  R3</t>
  </si>
  <si>
    <t xml:space="preserve">78</t>
  </si>
  <si>
    <t xml:space="preserve">413351111</t>
  </si>
  <si>
    <t xml:space="preserve">Zřízení bednění nosníků a průvlaků bez podpěrné kce výšky do 100 cm</t>
  </si>
  <si>
    <t xml:space="preserve">1885282484</t>
  </si>
  <si>
    <t xml:space="preserve">(0,45+5,975+0,40+3,19+0,40)*0,42*2   " R2</t>
  </si>
  <si>
    <t xml:space="preserve">(5,975+3,19)*0,40</t>
  </si>
  <si>
    <t xml:space="preserve">(0,45+5,93+0,40+4,69+0,30)*0,42*2    "R1</t>
  </si>
  <si>
    <t xml:space="preserve">(5,93+4,69)*0,40</t>
  </si>
  <si>
    <t xml:space="preserve">(0,45+5,93+0,40)*0,42*2  "  R3</t>
  </si>
  <si>
    <t xml:space="preserve">5,925*0,40</t>
  </si>
  <si>
    <t xml:space="preserve">79</t>
  </si>
  <si>
    <t xml:space="preserve">413351112</t>
  </si>
  <si>
    <t xml:space="preserve">Odstranění bednění nosníků a průvlaků bez podpěrné kce výšky do 100 cm</t>
  </si>
  <si>
    <t xml:space="preserve">-1409551770</t>
  </si>
  <si>
    <t xml:space="preserve">80</t>
  </si>
  <si>
    <t xml:space="preserve">413352111</t>
  </si>
  <si>
    <t xml:space="preserve">Zřízení podpěrné konstrukce nosníků výšky podepření do 4 m pro nosník výšky do 100 cm</t>
  </si>
  <si>
    <t xml:space="preserve">-1143794364</t>
  </si>
  <si>
    <t xml:space="preserve">(5,975+3,19)*0,40   " R2</t>
  </si>
  <si>
    <t xml:space="preserve">(5,93+4,69)*0,40   "R1</t>
  </si>
  <si>
    <t xml:space="preserve">5,93*0,40 "  R3</t>
  </si>
  <si>
    <t xml:space="preserve">81</t>
  </si>
  <si>
    <t xml:space="preserve">413352112</t>
  </si>
  <si>
    <t xml:space="preserve">Odstranění podpěrné konstrukce nosníků výšky podepření do 4 m pro nosník výšky do 100 cm</t>
  </si>
  <si>
    <t xml:space="preserve">-778692098</t>
  </si>
  <si>
    <t xml:space="preserve">82</t>
  </si>
  <si>
    <t xml:space="preserve">413361821</t>
  </si>
  <si>
    <t xml:space="preserve">Výztuž nosníků, volných trámů nebo průvlaků volných trámů betonářskou ocelí 10 505</t>
  </si>
  <si>
    <t xml:space="preserve">-1605873539</t>
  </si>
  <si>
    <t xml:space="preserve">0,5375-0,1052-0,0264    "R2</t>
  </si>
  <si>
    <t xml:space="preserve">0,5383-0,1203-0,0264   "R1</t>
  </si>
  <si>
    <t xml:space="preserve">0,5025-0,1487-0,0524   "R3</t>
  </si>
  <si>
    <t xml:space="preserve">83</t>
  </si>
  <si>
    <t xml:space="preserve">417238213</t>
  </si>
  <si>
    <t xml:space="preserve">Obezdívka věnce jednostranná věncovkou keramickou v přes 210 do 250 mm včetně polystyrenu tl 100 mm</t>
  </si>
  <si>
    <t xml:space="preserve">1923813595</t>
  </si>
  <si>
    <t xml:space="preserve">3,80+9,15+4,30+6,65+0,95+6,65+2,10+1,30 "nad 1NP</t>
  </si>
  <si>
    <t xml:space="preserve">0,08+0,22+3,35+1,45+0,08+0,22+11,44+0,22+0,08  "nad2NP</t>
  </si>
  <si>
    <t xml:space="preserve">0,45+4,20+1,20+7,60+1,535+1,25</t>
  </si>
  <si>
    <t xml:space="preserve">0,08+0,22+3,35+1,45+0,08+0,22+11,44+0,22+0,08  "nad 3NP</t>
  </si>
  <si>
    <t xml:space="preserve">0,45+4,20+1,10+7,70+1,535+1,25</t>
  </si>
  <si>
    <t xml:space="preserve">(0,30+3,43+0,3+7,32)*2   "nad 4 NP</t>
  </si>
  <si>
    <t xml:space="preserve">(0,38+2,72+3,0+0,3+3,0+2,635+0,38)*2</t>
  </si>
  <si>
    <t xml:space="preserve">-2,95-2,28  "výtah</t>
  </si>
  <si>
    <t xml:space="preserve">6,94*2  "střední zeď obě strany</t>
  </si>
  <si>
    <t xml:space="preserve">12,415-0,38-0,38  "jedna strana</t>
  </si>
  <si>
    <t xml:space="preserve">12,415-0,38-0,38-0,30</t>
  </si>
  <si>
    <t xml:space="preserve">84</t>
  </si>
  <si>
    <t xml:space="preserve">417321515</t>
  </si>
  <si>
    <t xml:space="preserve">Ztužující pásy a věnce ze ŽB tř. C 25/30</t>
  </si>
  <si>
    <t xml:space="preserve">-203690936</t>
  </si>
  <si>
    <t xml:space="preserve">(6,94-0,08)*0,14*0,25  "střední</t>
  </si>
  <si>
    <t xml:space="preserve">12,415*0,14*0,25   "střední</t>
  </si>
  <si>
    <t xml:space="preserve">(4,565+0,115+4,325+0,38)*0,17*0,25  "k výtahu</t>
  </si>
  <si>
    <t xml:space="preserve">(6,325+0,725+0,65+1,19)*0,15*0,25</t>
  </si>
  <si>
    <t xml:space="preserve">(12,35-3,0-0,30-3,0)*0,15*0,25  "odečet průvlaku P7</t>
  </si>
  <si>
    <t xml:space="preserve">85</t>
  </si>
  <si>
    <t xml:space="preserve">417351115</t>
  </si>
  <si>
    <t xml:space="preserve">Zřízení bednění ztužujících věnců</t>
  </si>
  <si>
    <t xml:space="preserve">2134655256</t>
  </si>
  <si>
    <t xml:space="preserve">(12,45+11,35)*2*0,25  "venkovní</t>
  </si>
  <si>
    <t xml:space="preserve">-(3,0+0,30+3,0)*0,25  "průvlak P7</t>
  </si>
  <si>
    <t xml:space="preserve">-(2,95+2,28)*0,25</t>
  </si>
  <si>
    <t xml:space="preserve">(6,94+5,72)*2*0,25  "vnitřní</t>
  </si>
  <si>
    <t xml:space="preserve">(6,94+5,635)*2*0,25</t>
  </si>
  <si>
    <t xml:space="preserve">(3,43+11,655)*2*0,25</t>
  </si>
  <si>
    <t xml:space="preserve">-(2,0+2,40)*0,25  "výtah</t>
  </si>
  <si>
    <t xml:space="preserve">86</t>
  </si>
  <si>
    <t xml:space="preserve">417351116</t>
  </si>
  <si>
    <t xml:space="preserve">Odstranění bednění ztužujících věnců</t>
  </si>
  <si>
    <t xml:space="preserve">-587862835</t>
  </si>
  <si>
    <t xml:space="preserve">87</t>
  </si>
  <si>
    <t xml:space="preserve">417361821</t>
  </si>
  <si>
    <t xml:space="preserve">Výztuž ztužujících pásů a věnců betonářskou ocelí 10 505</t>
  </si>
  <si>
    <t xml:space="preserve">-410937767</t>
  </si>
  <si>
    <t xml:space="preserve">88</t>
  </si>
  <si>
    <t xml:space="preserve">430321414</t>
  </si>
  <si>
    <t xml:space="preserve">Schodišťová konstrukce a rampa ze ŽB tř. C 25/30</t>
  </si>
  <si>
    <t xml:space="preserve">1945174397</t>
  </si>
  <si>
    <t xml:space="preserve">1,0*1,10*0,20  "SCH 1 deska</t>
  </si>
  <si>
    <t xml:space="preserve">1,36*1,30*0,20  " podesta</t>
  </si>
  <si>
    <t xml:space="preserve">(2,44+0,935+2,44+0,31)*(1,1+0,20)*0,20</t>
  </si>
  <si>
    <t xml:space="preserve">0,1647*0,305*1,10/2*21</t>
  </si>
  <si>
    <t xml:space="preserve">Mezisoučet SCH 1</t>
  </si>
  <si>
    <t xml:space="preserve">1,423*1,30*0,16   "SCH 2 podsta</t>
  </si>
  <si>
    <t xml:space="preserve">(0,315+0,315)*1,10*0,20 " deska</t>
  </si>
  <si>
    <t xml:space="preserve">(4,737+0,116+0,15)*(1,10+0,20)*0,16</t>
  </si>
  <si>
    <t xml:space="preserve">0,156*0,315*1,10/2*19</t>
  </si>
  <si>
    <t xml:space="preserve">Mezisoučet SCH 2</t>
  </si>
  <si>
    <t xml:space="preserve">1,990</t>
  </si>
  <si>
    <t xml:space="preserve">89</t>
  </si>
  <si>
    <t xml:space="preserve">4303214-1R</t>
  </si>
  <si>
    <t xml:space="preserve">Dodávka a montáž zvukoizolačních desek pro uložení schodišťových ramen na stropní konstrukci</t>
  </si>
  <si>
    <t xml:space="preserve">-1235367171</t>
  </si>
  <si>
    <t xml:space="preserve">1,10*3*0,5</t>
  </si>
  <si>
    <t xml:space="preserve">1,10*2*0,58</t>
  </si>
  <si>
    <t xml:space="preserve">90</t>
  </si>
  <si>
    <t xml:space="preserve">4303214-R</t>
  </si>
  <si>
    <t xml:space="preserve">Dodávka a montáž zvukoizolačních desek pro uložení podestových desek do obvodového zdiva</t>
  </si>
  <si>
    <t xml:space="preserve">899359004</t>
  </si>
  <si>
    <t xml:space="preserve">(1,31+1,36)*0,60</t>
  </si>
  <si>
    <t xml:space="preserve">(1,31+1,423)*0,56</t>
  </si>
  <si>
    <t xml:space="preserve">91</t>
  </si>
  <si>
    <t xml:space="preserve">430361821</t>
  </si>
  <si>
    <t xml:space="preserve">Výztuž schodišťové konstrukce a rampy betonářskou ocelí 10 505</t>
  </si>
  <si>
    <t xml:space="preserve">877924705</t>
  </si>
  <si>
    <t xml:space="preserve">0,3511+0,3484+0,3484</t>
  </si>
  <si>
    <t xml:space="preserve">92</t>
  </si>
  <si>
    <t xml:space="preserve">431351125</t>
  </si>
  <si>
    <t xml:space="preserve">Zřízení bednění podest schodišť a ramp křivočarých v do 4 m</t>
  </si>
  <si>
    <t xml:space="preserve">153135018</t>
  </si>
  <si>
    <t xml:space="preserve">(1,15+2,44+0,935+2,44+0,31)*1,10   "SCH1</t>
  </si>
  <si>
    <t xml:space="preserve">0,61*1,10</t>
  </si>
  <si>
    <t xml:space="preserve">(2,44+0,935+2,44)*0,31</t>
  </si>
  <si>
    <t xml:space="preserve">0,61*0,31</t>
  </si>
  <si>
    <t xml:space="preserve">6,225*1,10*2   "SCH 2</t>
  </si>
  <si>
    <t xml:space="preserve">(0,315+0,315)*1,10*2</t>
  </si>
  <si>
    <t xml:space="preserve">(0,315+0,315)*0,31*2</t>
  </si>
  <si>
    <t xml:space="preserve">(4,737+0,116+0,15)*0,31*2</t>
  </si>
  <si>
    <t xml:space="preserve">93</t>
  </si>
  <si>
    <t xml:space="preserve">431351126</t>
  </si>
  <si>
    <t xml:space="preserve">Odstranění bednění podest schodišť a ramp křivočarých v do 4 m</t>
  </si>
  <si>
    <t xml:space="preserve">1112194462</t>
  </si>
  <si>
    <t xml:space="preserve">94</t>
  </si>
  <si>
    <t xml:space="preserve">434351141</t>
  </si>
  <si>
    <t xml:space="preserve">Zřízení bednění stupňů přímočarých schodišť</t>
  </si>
  <si>
    <t xml:space="preserve">1051686887</t>
  </si>
  <si>
    <t xml:space="preserve">(0,16047+0,305)*21</t>
  </si>
  <si>
    <t xml:space="preserve">(0,156+0,315)*19*2</t>
  </si>
  <si>
    <t xml:space="preserve">95</t>
  </si>
  <si>
    <t xml:space="preserve">434351142</t>
  </si>
  <si>
    <t xml:space="preserve">Odstranění bednění stupňů přímočarých schodišť</t>
  </si>
  <si>
    <t xml:space="preserve">-1001788791</t>
  </si>
  <si>
    <t xml:space="preserve">6</t>
  </si>
  <si>
    <t xml:space="preserve">Úpravy povrchů, podlahy a osazování výplní</t>
  </si>
  <si>
    <t xml:space="preserve">96</t>
  </si>
  <si>
    <t xml:space="preserve">611111001</t>
  </si>
  <si>
    <t xml:space="preserve">Ubroušení výstupků betonu vnitřních neomítaných stropů po odbednění</t>
  </si>
  <si>
    <t xml:space="preserve">892202102</t>
  </si>
  <si>
    <t xml:space="preserve">54+21,1+1,7+4,5+2,7+1,4+1,7+0,8+5,0+1,8+1,5+12,5  "1NP</t>
  </si>
  <si>
    <t xml:space="preserve">4,6+5,4+4,5+5,4+4,5+5,4+4,6+5,4   "2NP</t>
  </si>
  <si>
    <t xml:space="preserve">4,6+5,4+4,5+5,4+4,5+5,4+4,6+5,4  "3NP</t>
  </si>
  <si>
    <t xml:space="preserve">2,65*1,98  "výtah</t>
  </si>
  <si>
    <t xml:space="preserve">97</t>
  </si>
  <si>
    <t xml:space="preserve">611131100</t>
  </si>
  <si>
    <t xml:space="preserve">Vápenný postřik vnitřních stropů nanášený ručně</t>
  </si>
  <si>
    <t xml:space="preserve">1260795274</t>
  </si>
  <si>
    <t xml:space="preserve">47,5+49,2+8,3+8,9+6,4   "1NP</t>
  </si>
  <si>
    <t xml:space="preserve">35,0+8,3+19,9+28,6+28,6+8,3+19,9  "2NP</t>
  </si>
  <si>
    <t xml:space="preserve">35,1+8,3+19,9+28,6+28,6+8,3+19,9  "3NP</t>
  </si>
  <si>
    <t xml:space="preserve">98</t>
  </si>
  <si>
    <t xml:space="preserve">611131103</t>
  </si>
  <si>
    <t xml:space="preserve">Vápenný postřik vnitřních schodišťových konstrukcí nanášený ručně</t>
  </si>
  <si>
    <t xml:space="preserve">1389109763</t>
  </si>
  <si>
    <t xml:space="preserve">(1,15+2,44+0,935+2,44+0,31)*1,10  "podhled</t>
  </si>
  <si>
    <t xml:space="preserve">(2,44+0,935+2,44+0,610)*0,20  "bok</t>
  </si>
  <si>
    <t xml:space="preserve">0,305*0,16/2*21</t>
  </si>
  <si>
    <t xml:space="preserve">Mezisoučet 1NP</t>
  </si>
  <si>
    <t xml:space="preserve">(6,225+0,315)*1,10  "podhled</t>
  </si>
  <si>
    <t xml:space="preserve">(4,734+0,16+0,315+0,315)*0,16</t>
  </si>
  <si>
    <t xml:space="preserve">0,156*0,315/2*19</t>
  </si>
  <si>
    <t xml:space="preserve">Mezisoučet 2NP</t>
  </si>
  <si>
    <t xml:space="preserve">8,545</t>
  </si>
  <si>
    <t xml:space="preserve">99</t>
  </si>
  <si>
    <t xml:space="preserve">611131125</t>
  </si>
  <si>
    <t xml:space="preserve">Penetrační disperzní nátěr vnitřních schodišťových konstrukcí nanášený ručně</t>
  </si>
  <si>
    <t xml:space="preserve">-588661519</t>
  </si>
  <si>
    <t xml:space="preserve">100</t>
  </si>
  <si>
    <t xml:space="preserve">611311131</t>
  </si>
  <si>
    <t xml:space="preserve">Potažení vnitřních rovných stropů vápenným štukem tloušťky do 3 mm</t>
  </si>
  <si>
    <t xml:space="preserve">-1633812846</t>
  </si>
  <si>
    <t xml:space="preserve">47,5+49,2+8,3+8,9+6,4+12,5   "1NP</t>
  </si>
  <si>
    <t xml:space="preserve">101</t>
  </si>
  <si>
    <t xml:space="preserve">611311135</t>
  </si>
  <si>
    <t xml:space="preserve">Potažení vnitřních schodišťových konstrukcí vápenným štukem tloušťky do 3 mm</t>
  </si>
  <si>
    <t xml:space="preserve">1244743459</t>
  </si>
  <si>
    <t xml:space="preserve">102</t>
  </si>
  <si>
    <t xml:space="preserve">612111001</t>
  </si>
  <si>
    <t xml:space="preserve">Ubroušení výstupků betonu vnitřních neomítaných stěn po odbednění</t>
  </si>
  <si>
    <t xml:space="preserve">1090310672</t>
  </si>
  <si>
    <t xml:space="preserve">(2,65+1,98)*2*13,81</t>
  </si>
  <si>
    <t xml:space="preserve">-1,25*2,18*4</t>
  </si>
  <si>
    <t xml:space="preserve">(2,18+1,25+2,18)*0,15</t>
  </si>
  <si>
    <t xml:space="preserve">Součet výtah</t>
  </si>
  <si>
    <t xml:space="preserve">103</t>
  </si>
  <si>
    <t xml:space="preserve">612311141</t>
  </si>
  <si>
    <t xml:space="preserve">Vápenná omítka štuková dvouvrstvá vnitřních stěn nanášená ručně</t>
  </si>
  <si>
    <t xml:space="preserve">-285247652</t>
  </si>
  <si>
    <t xml:space="preserve">(3,43+9,0+2,05+2,65+2,45+3,35+0,30+0,30+1,6+0,08+2,06+1,7+1,87+0,115+1,79+0,115+0,9+0,30+0,115+1,5+0,115+0,9+0,115+1,80+0,30+1,98)*3,05    "101</t>
  </si>
  <si>
    <t xml:space="preserve">(1,0+2,05+2,05)*0,20</t>
  </si>
  <si>
    <t xml:space="preserve">(1,0+2,10+2,10)*0,40  "napojení</t>
  </si>
  <si>
    <t xml:space="preserve">-1,64*2,80</t>
  </si>
  <si>
    <t xml:space="preserve">(2,80+1,64+2,80)*0,3</t>
  </si>
  <si>
    <t xml:space="preserve">-2,240*2,80</t>
  </si>
  <si>
    <t xml:space="preserve">(2,240+2,80+2,80)*0,30</t>
  </si>
  <si>
    <t xml:space="preserve">(1,70+2,10+2,10)*0,20</t>
  </si>
  <si>
    <t xml:space="preserve">-1,98*2,80</t>
  </si>
  <si>
    <t xml:space="preserve">(2,80+1,8+1,98)*0,25</t>
  </si>
  <si>
    <t xml:space="preserve">(7,285+7,285+1,30)*0,32 "u schodů</t>
  </si>
  <si>
    <t xml:space="preserve">(6,20+8,525)*2*3,05     "103</t>
  </si>
  <si>
    <t xml:space="preserve">-1,05*2,80</t>
  </si>
  <si>
    <t xml:space="preserve">(1,05+2,8+2,8)*0,10</t>
  </si>
  <si>
    <t xml:space="preserve">-1,375*2,80*4</t>
  </si>
  <si>
    <t xml:space="preserve">0,45*3,05*4</t>
  </si>
  <si>
    <t xml:space="preserve">0,25*2,80*1</t>
  </si>
  <si>
    <t xml:space="preserve">5,93*0,42*4</t>
  </si>
  <si>
    <t xml:space="preserve">(5,585+6,25+0,115+3,875)*2*3,05                 "104</t>
  </si>
  <si>
    <t xml:space="preserve">5,978*0,42*2</t>
  </si>
  <si>
    <t xml:space="preserve">(1,10+2,05+2,05)*0,20</t>
  </si>
  <si>
    <t xml:space="preserve">-3,0*2,80</t>
  </si>
  <si>
    <t xml:space="preserve">(3,0+2,8+2,8)*0,25</t>
  </si>
  <si>
    <t xml:space="preserve">0,272*3,05*2</t>
  </si>
  <si>
    <t xml:space="preserve">(2,055+3,875)*2*3,5   "105</t>
  </si>
  <si>
    <t xml:space="preserve">-2,10*2,80</t>
  </si>
  <si>
    <t xml:space="preserve">(2,10+2,8+2,8)*0,25</t>
  </si>
  <si>
    <t xml:space="preserve">(2,06+1,0)*2*1,25   "106</t>
  </si>
  <si>
    <t xml:space="preserve">(1,60+1,0)*2*1,25   "107</t>
  </si>
  <si>
    <t xml:space="preserve">(2,75+1,3+1,98)*2*3,05  "108</t>
  </si>
  <si>
    <t xml:space="preserve">(1,98+2,8+2,8)*0,20</t>
  </si>
  <si>
    <t xml:space="preserve">-2,0*2,8</t>
  </si>
  <si>
    <t xml:space="preserve">-0,90*2,8</t>
  </si>
  <si>
    <t xml:space="preserve">(2,80+0,395+1,445+0,90*2,8)*0,30</t>
  </si>
  <si>
    <t xml:space="preserve">(2,52+1,80)*2*1,25   "109</t>
  </si>
  <si>
    <t xml:space="preserve">(1,79+1,50)*2*1,25    "110</t>
  </si>
  <si>
    <t xml:space="preserve">(0,90+1,50)*2*1,25  "111</t>
  </si>
  <si>
    <t xml:space="preserve">(1,85+0,90)*2*1,25   "112</t>
  </si>
  <si>
    <t xml:space="preserve">(0,80+0,90)*2*1,25   "113</t>
  </si>
  <si>
    <t xml:space="preserve">(2,415+1,80)*2*1,25  "114</t>
  </si>
  <si>
    <t xml:space="preserve">0,10*1,25*2</t>
  </si>
  <si>
    <t xml:space="preserve">1,77*0,42*2</t>
  </si>
  <si>
    <t xml:space="preserve">(1,125+1,60)*2*1,25   "115</t>
  </si>
  <si>
    <t xml:space="preserve">(0,915+1,60)*2*1,25   "116</t>
  </si>
  <si>
    <t xml:space="preserve">(1,925+3,28)*2*3,05   "117</t>
  </si>
  <si>
    <t xml:space="preserve">(1,0+2,10+2,10)*0,20</t>
  </si>
  <si>
    <t xml:space="preserve">(2,010+6,20)*2*3,05   "118</t>
  </si>
  <si>
    <t xml:space="preserve">-1,0*2,0</t>
  </si>
  <si>
    <t xml:space="preserve">(1,15+2,80+2,80)*0,15</t>
  </si>
  <si>
    <t xml:space="preserve">Mezisoučet  1 NP</t>
  </si>
  <si>
    <t xml:space="preserve">(3,43+11,65)*2*2,65   "201</t>
  </si>
  <si>
    <t xml:space="preserve">(1,64+2,40+2,40)*0,30</t>
  </si>
  <si>
    <t xml:space="preserve">-1,19*2,40</t>
  </si>
  <si>
    <t xml:space="preserve">(1,19+2,40+2,40)*0,30</t>
  </si>
  <si>
    <t xml:space="preserve">(1,50+2,10+2,10)*0,20</t>
  </si>
  <si>
    <t xml:space="preserve">(1,30+6,225+6,2525)*0,32  "schody</t>
  </si>
  <si>
    <t xml:space="preserve">(3,0+1,50)*2*2,65*2   "202,  214</t>
  </si>
  <si>
    <t xml:space="preserve">-0,80*1,97*2 *2</t>
  </si>
  <si>
    <t xml:space="preserve">-0,90*1,97*2</t>
  </si>
  <si>
    <t xml:space="preserve">(1,10+2,10+2,10)*0,20*2</t>
  </si>
  <si>
    <t xml:space="preserve">(3,45+2,41)*2*2,65*2   "203,   215</t>
  </si>
  <si>
    <t xml:space="preserve">(1,40+0,65+0,65)*0,25</t>
  </si>
  <si>
    <t xml:space="preserve">(1,35+0,65+0,65)*0,5</t>
  </si>
  <si>
    <t xml:space="preserve">(3,435+5,80)*2*2,65*2   "204,   216</t>
  </si>
  <si>
    <t xml:space="preserve">-3,0*1,95*2</t>
  </si>
  <si>
    <t xml:space="preserve">(1,95+3,0+1,95)*0,25*2</t>
  </si>
  <si>
    <t xml:space="preserve">(3,0+1,82)*2*0,55*2   "205,217</t>
  </si>
  <si>
    <t xml:space="preserve">(3,0+1,50)*2*2,65*2    "206,    210</t>
  </si>
  <si>
    <t xml:space="preserve">-0,80*1,97*3*2</t>
  </si>
  <si>
    <t xml:space="preserve">(1,0+2,10+2,10)*0,20*2</t>
  </si>
  <si>
    <t xml:space="preserve">(3,0+1,82)*2*0,55*2    "209,    213</t>
  </si>
  <si>
    <t xml:space="preserve">(8,325+3,435)*2*2,65*2   "208,   212</t>
  </si>
  <si>
    <t xml:space="preserve">(1,95+3,45+1,95)*0,25</t>
  </si>
  <si>
    <t xml:space="preserve">(1,95+3,0+1,95)*0,25</t>
  </si>
  <si>
    <t xml:space="preserve">Mezisoučet   2 NP</t>
  </si>
  <si>
    <t xml:space="preserve">(3,43+11,65)*2*2,65   "301</t>
  </si>
  <si>
    <t xml:space="preserve">(3,0+1,50)*2*2,65*2   "302,   314</t>
  </si>
  <si>
    <t xml:space="preserve">(3,45+2,41)*2*2,65*2   "303,   315</t>
  </si>
  <si>
    <t xml:space="preserve">(3,435+5,80)*2*2,65*2   "304,   316</t>
  </si>
  <si>
    <t xml:space="preserve">(1,55+3,0+1,55)*0,25*2</t>
  </si>
  <si>
    <t xml:space="preserve">(3,0+1,82)*2*0,55*2   "305,317</t>
  </si>
  <si>
    <t xml:space="preserve">(3,0+1,50)*2*2,65*2    "306,    310</t>
  </si>
  <si>
    <t xml:space="preserve">(3,0+1,82)*2*0,55*2    "309,    313</t>
  </si>
  <si>
    <t xml:space="preserve">(8,325+3,435)*2*2,65*2   "308,   312</t>
  </si>
  <si>
    <t xml:space="preserve">(1,55+3,45+1,55)*0,25</t>
  </si>
  <si>
    <t xml:space="preserve">(1,55+3,0+1,55)*0,25</t>
  </si>
  <si>
    <t xml:space="preserve">Mezisoučet   3 NP</t>
  </si>
  <si>
    <t xml:space="preserve">(3,43+11,65)*2*2,73    "401</t>
  </si>
  <si>
    <t xml:space="preserve">(2,4+1,1+2,40)*0,30</t>
  </si>
  <si>
    <t xml:space="preserve">(1,19+2,4+2,40)*0,30</t>
  </si>
  <si>
    <t xml:space="preserve">(1,92+2,135)*2*2,73       "402</t>
  </si>
  <si>
    <t xml:space="preserve">(1,10+2,10+2,10)*0,20</t>
  </si>
  <si>
    <t xml:space="preserve">(5,72+4,905)*2*2,73    "403</t>
  </si>
  <si>
    <t xml:space="preserve">(1,35+0,65+0,65)*0,25</t>
  </si>
  <si>
    <t xml:space="preserve">(1,92+3,47)*2*0,63       "404</t>
  </si>
  <si>
    <t xml:space="preserve">(2,52+2,38)*2*2,73    "406</t>
  </si>
  <si>
    <t xml:space="preserve">(1,95+0,725+1,95)*0,25</t>
  </si>
  <si>
    <t xml:space="preserve">(5,635+4,445)*2*2,73    "407</t>
  </si>
  <si>
    <t xml:space="preserve">(2,38+3,0)*2*0,63    "408</t>
  </si>
  <si>
    <t xml:space="preserve">(4,325+2,015)*2*2,73     "410</t>
  </si>
  <si>
    <t xml:space="preserve">(2,40+0,70+2,40)*0,30</t>
  </si>
  <si>
    <t xml:space="preserve">104</t>
  </si>
  <si>
    <t xml:space="preserve">612325221</t>
  </si>
  <si>
    <t xml:space="preserve">Vápenocementová štuková omítka malých ploch do 0,09 m2 na stěnách</t>
  </si>
  <si>
    <t xml:space="preserve">-1350460001</t>
  </si>
  <si>
    <t xml:space="preserve">105</t>
  </si>
  <si>
    <t xml:space="preserve">612331121</t>
  </si>
  <si>
    <t xml:space="preserve">Cementová omítka hladká jednovrstvá vnitřních stěn nanášená ručně</t>
  </si>
  <si>
    <t xml:space="preserve">-1204077065</t>
  </si>
  <si>
    <t xml:space="preserve">106</t>
  </si>
  <si>
    <t xml:space="preserve">612211029R</t>
  </si>
  <si>
    <t xml:space="preserve">Montáž kontaktního zateplení vnitřních podhledů z polystyrénových desek tl do 80 mm</t>
  </si>
  <si>
    <t xml:space="preserve">1396563895</t>
  </si>
  <si>
    <t xml:space="preserve">12,5 "sklad nářadí</t>
  </si>
  <si>
    <t xml:space="preserve">107</t>
  </si>
  <si>
    <t xml:space="preserve">M</t>
  </si>
  <si>
    <t xml:space="preserve">28375936</t>
  </si>
  <si>
    <t xml:space="preserve">deska EPS 70 fasádní λ=0,039 tl 80mm</t>
  </si>
  <si>
    <t xml:space="preserve">8</t>
  </si>
  <si>
    <t xml:space="preserve">-1192753915</t>
  </si>
  <si>
    <t xml:space="preserve">12,500*1,02</t>
  </si>
  <si>
    <t xml:space="preserve">108</t>
  </si>
  <si>
    <t xml:space="preserve">613111001</t>
  </si>
  <si>
    <t xml:space="preserve">Ubroušení výstupků betonu vnitřních neomítaných pilířů nebo sloupů po odbednění</t>
  </si>
  <si>
    <t xml:space="preserve">-1920415261</t>
  </si>
  <si>
    <t xml:space="preserve">6,28*0,1*3,02</t>
  </si>
  <si>
    <t xml:space="preserve">109</t>
  </si>
  <si>
    <t xml:space="preserve">621142001</t>
  </si>
  <si>
    <t xml:space="preserve">Potažení vnějších podhledů sklovláknitým pletivem vtlačeným do tenkovrstvé hmoty</t>
  </si>
  <si>
    <t xml:space="preserve">-2082648743</t>
  </si>
  <si>
    <t xml:space="preserve">26,977*1,2  "překlady, sloupy 20% na přesahy</t>
  </si>
  <si>
    <t xml:space="preserve">110</t>
  </si>
  <si>
    <t xml:space="preserve">621211011</t>
  </si>
  <si>
    <t xml:space="preserve">Montáž kontaktního zateplení vnějších podhledů z polystyrénových desek tl do 80 mm</t>
  </si>
  <si>
    <t xml:space="preserve">262825797</t>
  </si>
  <si>
    <t xml:space="preserve">2,45*1,80</t>
  </si>
  <si>
    <t xml:space="preserve">111</t>
  </si>
  <si>
    <t xml:space="preserve">621521031</t>
  </si>
  <si>
    <t xml:space="preserve">Tenkovrstvá silikátová zrnitá omítka tl. 3,0 mm včetně penetrace vnějších podhledů</t>
  </si>
  <si>
    <t xml:space="preserve">-774702941</t>
  </si>
  <si>
    <t xml:space="preserve">4,41  "polystyren zateplení </t>
  </si>
  <si>
    <t xml:space="preserve">0,50*2,45  "deska nad vstupem</t>
  </si>
  <si>
    <t xml:space="preserve">3,80*1,80  "dtto</t>
  </si>
  <si>
    <t xml:space="preserve">112</t>
  </si>
  <si>
    <t xml:space="preserve">622142001</t>
  </si>
  <si>
    <t xml:space="preserve">Potažení vnějších stěn sklovláknitým pletivem vtlačeným do tenkovrstvé hmoty</t>
  </si>
  <si>
    <t xml:space="preserve">1242233338</t>
  </si>
  <si>
    <t xml:space="preserve">(11,0+17,40+12,30+1,8)*0,20   "sokl</t>
  </si>
  <si>
    <t xml:space="preserve">113</t>
  </si>
  <si>
    <t xml:space="preserve">62214300R</t>
  </si>
  <si>
    <t xml:space="preserve">Montáž a dodávka omítkových plastových nebo pozinkovaných dilatačních profilů</t>
  </si>
  <si>
    <t xml:space="preserve">-1295050626</t>
  </si>
  <si>
    <t xml:space="preserve">13+2,40</t>
  </si>
  <si>
    <t xml:space="preserve">348</t>
  </si>
  <si>
    <t xml:space="preserve">622211001</t>
  </si>
  <si>
    <t xml:space="preserve">Montáž kontaktního zateplení vnějších stěn z polystyrénových desek tl do 40 mm</t>
  </si>
  <si>
    <t xml:space="preserve">-1862144363</t>
  </si>
  <si>
    <t xml:space="preserve">9,385*(2,40+2,50)/2  "nad střechou</t>
  </si>
  <si>
    <t xml:space="preserve">349</t>
  </si>
  <si>
    <t xml:space="preserve">28375931</t>
  </si>
  <si>
    <t xml:space="preserve">deska EPS 70 fasádní λ=0,039 tl 30mm</t>
  </si>
  <si>
    <t xml:space="preserve">-1683470259</t>
  </si>
  <si>
    <t xml:space="preserve">22,993*1,02 'Přepočtené koeficientem množství</t>
  </si>
  <si>
    <t xml:space="preserve">114</t>
  </si>
  <si>
    <t xml:space="preserve">622211011</t>
  </si>
  <si>
    <t xml:space="preserve">Montáž kontaktního zateplení vnějších stěn z polystyrénových desek tl do 80 mm</t>
  </si>
  <si>
    <t xml:space="preserve">488736900</t>
  </si>
  <si>
    <t xml:space="preserve">3,03*(2,4+2,0)/2  "nad střechou šachta výtahu</t>
  </si>
  <si>
    <t xml:space="preserve">0,875*11  "bok  výtahu</t>
  </si>
  <si>
    <t xml:space="preserve">Mezisoučet severovýchodní</t>
  </si>
  <si>
    <t xml:space="preserve">2,45*13,0</t>
  </si>
  <si>
    <t xml:space="preserve">Mezisoučet jihovýchodní</t>
  </si>
  <si>
    <t xml:space="preserve">115</t>
  </si>
  <si>
    <t xml:space="preserve">-1949970027</t>
  </si>
  <si>
    <t xml:space="preserve">116</t>
  </si>
  <si>
    <t xml:space="preserve">622321111</t>
  </si>
  <si>
    <t xml:space="preserve">Vápenocementová omítka hrubá jednovrstvá zatřená vnějších stěn nanášená ručně</t>
  </si>
  <si>
    <t xml:space="preserve">-567175967</t>
  </si>
  <si>
    <t xml:space="preserve">(1,85+11,0-0,6+1,85)*2*1  "1NP</t>
  </si>
  <si>
    <t xml:space="preserve">(1,235+11,60+14,80+11,60+1,15+7,4+12,415+7,40)*1,0 "3NP</t>
  </si>
  <si>
    <t xml:space="preserve">(10,75+11,815)*2*1,0  "4NP</t>
  </si>
  <si>
    <t xml:space="preserve">(2,78+2,08)*0,50  "výtah</t>
  </si>
  <si>
    <t xml:space="preserve">Součet  atika</t>
  </si>
  <si>
    <t xml:space="preserve">117</t>
  </si>
  <si>
    <t xml:space="preserve">622321121</t>
  </si>
  <si>
    <t xml:space="preserve">Vápenocementová omítka hladká jednovrstvá vnějších stěn nanášená ručně</t>
  </si>
  <si>
    <t xml:space="preserve">-460135673</t>
  </si>
  <si>
    <t xml:space="preserve">3,685*3,05 "1NP</t>
  </si>
  <si>
    <t xml:space="preserve">2,15*1,15</t>
  </si>
  <si>
    <t xml:space="preserve">1,55*7,00   "2a3NP</t>
  </si>
  <si>
    <t xml:space="preserve">1,30*10,50 "do recepce</t>
  </si>
  <si>
    <t xml:space="preserve">-1,0*2,80</t>
  </si>
  <si>
    <t xml:space="preserve">Mezisoučet severovýchod</t>
  </si>
  <si>
    <t xml:space="preserve">2,24*3,05  "vstup 1 NP</t>
  </si>
  <si>
    <t xml:space="preserve">-2,24*2,80 </t>
  </si>
  <si>
    <t xml:space="preserve">1,19*9,95 "2,3,4 NP</t>
  </si>
  <si>
    <t xml:space="preserve">-1,19*2,40*3</t>
  </si>
  <si>
    <t xml:space="preserve">11,00*4,20  "1NP</t>
  </si>
  <si>
    <t xml:space="preserve">(3,0+2,8+2,8)*0,15</t>
  </si>
  <si>
    <t xml:space="preserve">(2,10+2,8+2,8)*0,15</t>
  </si>
  <si>
    <t xml:space="preserve">12,20*7,0 "2a3NP</t>
  </si>
  <si>
    <t xml:space="preserve">(1,95+3,0+1,95)*0,15</t>
  </si>
  <si>
    <t xml:space="preserve">-1,35*0,65*2</t>
  </si>
  <si>
    <t xml:space="preserve">-0,70*0,65*2</t>
  </si>
  <si>
    <t xml:space="preserve">(2,165+0,65+0,65)*0,15*2</t>
  </si>
  <si>
    <t xml:space="preserve">(1,55+3,0+1,55)*0,15</t>
  </si>
  <si>
    <t xml:space="preserve">(6,325+0,725+0,65)*3,0</t>
  </si>
  <si>
    <t xml:space="preserve">(1,75+1,95+1,95)*0,15</t>
  </si>
  <si>
    <t xml:space="preserve">Mezisoučet jihovýchod</t>
  </si>
  <si>
    <t xml:space="preserve">17,40*3,05  "1NP</t>
  </si>
  <si>
    <t xml:space="preserve">(1,50+2,80+2,80)*0,20</t>
  </si>
  <si>
    <t xml:space="preserve">(1,375+1,375+1,375+1,375+0,40)*0,15</t>
  </si>
  <si>
    <t xml:space="preserve">15,40*7,0  "2a3NP</t>
  </si>
  <si>
    <t xml:space="preserve">(3,0+1,95+1,95)*0,15*2</t>
  </si>
  <si>
    <t xml:space="preserve">(3,45+1,95+1,95)*0,15</t>
  </si>
  <si>
    <t xml:space="preserve">(3,0+1,55+1,55)*0,15*2</t>
  </si>
  <si>
    <t xml:space="preserve">(3,45+1,55+1,55)*0,15</t>
  </si>
  <si>
    <t xml:space="preserve">12,415*2,95   "4NP</t>
  </si>
  <si>
    <t xml:space="preserve">Mezisoučet jihozápad</t>
  </si>
  <si>
    <t xml:space="preserve">(11,90+3,80)*3,05   "1NP</t>
  </si>
  <si>
    <t xml:space="preserve">-1,445*2,80</t>
  </si>
  <si>
    <t xml:space="preserve">-0,935*2,80</t>
  </si>
  <si>
    <t xml:space="preserve">(1,15+2,8+2,8)*0,20</t>
  </si>
  <si>
    <t xml:space="preserve">3,80*9,95   "1-4NP</t>
  </si>
  <si>
    <t xml:space="preserve">-1,64*2,40*2</t>
  </si>
  <si>
    <t xml:space="preserve">(1,10+0,115+0,70+2,4+2,4)*0,15</t>
  </si>
  <si>
    <t xml:space="preserve">12,20*7,0  "2a3NP</t>
  </si>
  <si>
    <t xml:space="preserve">-1,38*0,65*2</t>
  </si>
  <si>
    <t xml:space="preserve">(1,35+0,115+0,70+0,65+0,65)*0,15*2</t>
  </si>
  <si>
    <t xml:space="preserve">(0,30+6,94+0,38)*1,95  "4NP</t>
  </si>
  <si>
    <t xml:space="preserve">-1,65*0,65</t>
  </si>
  <si>
    <t xml:space="preserve">(0,65+1,35+0,115+0,70+0,65)*0,15</t>
  </si>
  <si>
    <t xml:space="preserve">Mezisoučet severozápad</t>
  </si>
  <si>
    <t xml:space="preserve">118</t>
  </si>
  <si>
    <t xml:space="preserve">622521031</t>
  </si>
  <si>
    <t xml:space="preserve">Tenkovrstvá silikátová zrnitá omítka tl. 3,0 mm včetně penetrace vnějších stěn</t>
  </si>
  <si>
    <t xml:space="preserve">1765613544</t>
  </si>
  <si>
    <t xml:space="preserve">71,13   "na polystyren</t>
  </si>
  <si>
    <t xml:space="preserve">479,712  "zdivo</t>
  </si>
  <si>
    <t xml:space="preserve">119</t>
  </si>
  <si>
    <t xml:space="preserve">629991011</t>
  </si>
  <si>
    <t xml:space="preserve">Zakrytí výplní otvorů a svislých ploch fólií přilepenou lepící páskou</t>
  </si>
  <si>
    <t xml:space="preserve">1836880956</t>
  </si>
  <si>
    <t xml:space="preserve">1,98*2,05*1*2  "stěna10</t>
  </si>
  <si>
    <t xml:space="preserve">10,304*2  "stěna 13 oboustraně</t>
  </si>
  <si>
    <t xml:space="preserve">1,15*2,8*2   "dveře 14</t>
  </si>
  <si>
    <t xml:space="preserve">1,05*2,80*2 "dveře 15</t>
  </si>
  <si>
    <t xml:space="preserve">1,375*2,80*4*2   "okna</t>
  </si>
  <si>
    <t xml:space="preserve">1,5*2,80*2*2</t>
  </si>
  <si>
    <t xml:space="preserve">1,05*2,80*2*2</t>
  </si>
  <si>
    <t xml:space="preserve">0,70*0,65*9*2</t>
  </si>
  <si>
    <t xml:space="preserve">1,35*0,65*3*2</t>
  </si>
  <si>
    <t xml:space="preserve">1,50*1,95*3*2</t>
  </si>
  <si>
    <t xml:space="preserve">1,715*1,95*1*2</t>
  </si>
  <si>
    <t xml:space="preserve">1,715*1,55*1*2</t>
  </si>
  <si>
    <t xml:space="preserve">1,50*1,55*4*2</t>
  </si>
  <si>
    <t xml:space="preserve">0,725*1,95*1*2</t>
  </si>
  <si>
    <t xml:space="preserve">1,19*2,40*1*2</t>
  </si>
  <si>
    <t xml:space="preserve">1,19*2,4*2*2</t>
  </si>
  <si>
    <t xml:space="preserve">1,64*2,40*2*2</t>
  </si>
  <si>
    <t xml:space="preserve">0,70*2,40*1*2</t>
  </si>
  <si>
    <t xml:space="preserve">1,64*2,80*1*2</t>
  </si>
  <si>
    <t xml:space="preserve">2,24*2,80*1*2</t>
  </si>
  <si>
    <t xml:space="preserve">120</t>
  </si>
  <si>
    <t xml:space="preserve">631311113</t>
  </si>
  <si>
    <t xml:space="preserve">Mazanina tl do 80 mm z betonu prostého bez zvýšených nároků na prostředí tř. C 12/15 - podkladní patky</t>
  </si>
  <si>
    <t xml:space="preserve">952213632</t>
  </si>
  <si>
    <t xml:space="preserve">1,75*1,95*0,05  "ZP3</t>
  </si>
  <si>
    <t xml:space="preserve">1,75*1,75*0,05   "ZP2</t>
  </si>
  <si>
    <t xml:space="preserve">1,50*1,75*0,05*2   "ZP4</t>
  </si>
  <si>
    <t xml:space="preserve">2,30*2,30*0,05*2   "ZP1</t>
  </si>
  <si>
    <t xml:space="preserve">1,20*1,0*0,05   "ZP5</t>
  </si>
  <si>
    <t xml:space="preserve">Součet pod základové patky</t>
  </si>
  <si>
    <t xml:space="preserve">121</t>
  </si>
  <si>
    <t xml:space="preserve">631311116</t>
  </si>
  <si>
    <t xml:space="preserve">Mazanina tl do 80 mm z betonu prostého bez zvýšených nároků na prostředí tř. C 25/30</t>
  </si>
  <si>
    <t xml:space="preserve">-2121146254</t>
  </si>
  <si>
    <t xml:space="preserve">11,73*1,3*0,08</t>
  </si>
  <si>
    <t xml:space="preserve">(17,23-1,3-3,685)*(10,83+4,785)*0,08</t>
  </si>
  <si>
    <t xml:space="preserve">10,83*3,685*0,08</t>
  </si>
  <si>
    <t xml:space="preserve">Součet  na základy</t>
  </si>
  <si>
    <t xml:space="preserve">122</t>
  </si>
  <si>
    <t xml:space="preserve">631311125</t>
  </si>
  <si>
    <t xml:space="preserve">Mazanina tl do 120 mm z betonu prostého bez zvýšených nároků na prostředí tř. C 20/25</t>
  </si>
  <si>
    <t xml:space="preserve">-2080602355</t>
  </si>
  <si>
    <t xml:space="preserve">12,5*0,085   "118</t>
  </si>
  <si>
    <t xml:space="preserve">123</t>
  </si>
  <si>
    <t xml:space="preserve">631319171</t>
  </si>
  <si>
    <t xml:space="preserve">Příplatek k mazanině tl do 80 mm za stržení povrchu spodní vrstvy před vložením výztuže</t>
  </si>
  <si>
    <t xml:space="preserve">-1683382553</t>
  </si>
  <si>
    <t xml:space="preserve">124</t>
  </si>
  <si>
    <t xml:space="preserve">631319173</t>
  </si>
  <si>
    <t xml:space="preserve">Příplatek k mazanině tl do 120 mm za stržení povrchu spodní vrstvy před vložením výztuže</t>
  </si>
  <si>
    <t xml:space="preserve">-140446428</t>
  </si>
  <si>
    <t xml:space="preserve">125</t>
  </si>
  <si>
    <t xml:space="preserve">631362021</t>
  </si>
  <si>
    <t xml:space="preserve">Výztuž mazanin svařovanými sítěmi Kari</t>
  </si>
  <si>
    <t xml:space="preserve">474553137</t>
  </si>
  <si>
    <t xml:space="preserve">19,709/0,08*0,00536  "nad základy  15/15/8</t>
  </si>
  <si>
    <t xml:space="preserve">15,5*0,0030   "108</t>
  </si>
  <si>
    <t xml:space="preserve">126</t>
  </si>
  <si>
    <t xml:space="preserve">632441224</t>
  </si>
  <si>
    <t xml:space="preserve">Potěr anhydritový samonivelační tl do 45 mm C30 litý</t>
  </si>
  <si>
    <t xml:space="preserve">-1453492362</t>
  </si>
  <si>
    <t xml:space="preserve">35+35,10+34,40   "F</t>
  </si>
  <si>
    <t xml:space="preserve">131,8+131,80+63,0   "G</t>
  </si>
  <si>
    <t xml:space="preserve">21,60+21,60+13,2   "H</t>
  </si>
  <si>
    <t xml:space="preserve">127</t>
  </si>
  <si>
    <t xml:space="preserve">632441225</t>
  </si>
  <si>
    <t xml:space="preserve">Potěr anhydritový samonivelační tl do 50 mm C30 litý</t>
  </si>
  <si>
    <t xml:space="preserve">-1663849095</t>
  </si>
  <si>
    <t xml:space="preserve">70,70+54+72,80   "1NP</t>
  </si>
  <si>
    <t xml:space="preserve">128</t>
  </si>
  <si>
    <t xml:space="preserve">632451024</t>
  </si>
  <si>
    <t xml:space="preserve">Vyrovnávací potěr tl do 50 mm z MC 15 provedený v pásu</t>
  </si>
  <si>
    <t xml:space="preserve">205449469</t>
  </si>
  <si>
    <t xml:space="preserve">1,375*0,38*4</t>
  </si>
  <si>
    <t xml:space="preserve">1,50*0,38*2</t>
  </si>
  <si>
    <t xml:space="preserve">1,05*0,38*2</t>
  </si>
  <si>
    <t xml:space="preserve">0,70*0,38*9</t>
  </si>
  <si>
    <t xml:space="preserve">1,35*0,38*3</t>
  </si>
  <si>
    <t xml:space="preserve">1,50*0,38*3</t>
  </si>
  <si>
    <t xml:space="preserve">1,715*0,38*1</t>
  </si>
  <si>
    <t xml:space="preserve">1,50*0,38*4</t>
  </si>
  <si>
    <t xml:space="preserve">0,725*0,38*1</t>
  </si>
  <si>
    <t xml:space="preserve">1,19*0,38*1</t>
  </si>
  <si>
    <t xml:space="preserve">1,19*0,38*2</t>
  </si>
  <si>
    <t xml:space="preserve">1,65*0,38*2</t>
  </si>
  <si>
    <t xml:space="preserve">0,70*0,38*1</t>
  </si>
  <si>
    <t xml:space="preserve">1,10*0,38*1</t>
  </si>
  <si>
    <t xml:space="preserve">129</t>
  </si>
  <si>
    <t xml:space="preserve">632451434</t>
  </si>
  <si>
    <t xml:space="preserve">Potěr pískocementový tl do 30 mm tř. C 15 běžný</t>
  </si>
  <si>
    <t xml:space="preserve">-1054745451</t>
  </si>
  <si>
    <t xml:space="preserve">130</t>
  </si>
  <si>
    <t xml:space="preserve">635111241</t>
  </si>
  <si>
    <t xml:space="preserve">Násyp pod podlahy z hrubého kameniva 8-16 se zhutněním</t>
  </si>
  <si>
    <t xml:space="preserve">800078426</t>
  </si>
  <si>
    <t xml:space="preserve">147,845*0,15 "plocha pod podkl. beton</t>
  </si>
  <si>
    <t xml:space="preserve">131</t>
  </si>
  <si>
    <t xml:space="preserve">642946112</t>
  </si>
  <si>
    <t xml:space="preserve">Osazování pouzdra posuvných dveří s jednou kapsou pro jedno křídlo šířky do 1200 mm do zděné příčky</t>
  </si>
  <si>
    <t xml:space="preserve">-2113655417</t>
  </si>
  <si>
    <t xml:space="preserve">132</t>
  </si>
  <si>
    <t xml:space="preserve">55331613</t>
  </si>
  <si>
    <t xml:space="preserve">pouzdro stavební posuvných dveří jednopouzdrové 900mm standardní rozměr</t>
  </si>
  <si>
    <t xml:space="preserve">-1603680344</t>
  </si>
  <si>
    <t xml:space="preserve">Ostatní konstrukce a práce, bourání</t>
  </si>
  <si>
    <t xml:space="preserve">133</t>
  </si>
  <si>
    <t xml:space="preserve">941111822</t>
  </si>
  <si>
    <t xml:space="preserve">Demontáž lešení řadového trubkového lehkého s podlahami zatížení do 200 kg/m2 š do 1,2 m v do 25 m</t>
  </si>
  <si>
    <t xml:space="preserve">1791909743</t>
  </si>
  <si>
    <t xml:space="preserve">134</t>
  </si>
  <si>
    <t xml:space="preserve">941112122</t>
  </si>
  <si>
    <t xml:space="preserve">Montáž lešení řadového trubkového lehkého bez podlah zatížení do 200 kg/m2 š do 1,2 m v do 25 m</t>
  </si>
  <si>
    <t xml:space="preserve">-336273479</t>
  </si>
  <si>
    <t xml:space="preserve">20,40*3,60</t>
  </si>
  <si>
    <t xml:space="preserve">18,40*5,40</t>
  </si>
  <si>
    <t xml:space="preserve">15,415*2,0</t>
  </si>
  <si>
    <t xml:space="preserve">(1,20+11,00+4,65+1,20)*3,60</t>
  </si>
  <si>
    <t xml:space="preserve">3,60*9</t>
  </si>
  <si>
    <t xml:space="preserve">15,20*5,4</t>
  </si>
  <si>
    <t xml:space="preserve">8,90*2,0</t>
  </si>
  <si>
    <t xml:space="preserve">14,30*9,0  "1,2,3NP</t>
  </si>
  <si>
    <t xml:space="preserve">(3,8+1,2)*12,60 "1-4NP</t>
  </si>
  <si>
    <t xml:space="preserve">(0,3+6,49+0,3+1,2)*2,0  "4NP</t>
  </si>
  <si>
    <t xml:space="preserve">2,70*9,0</t>
  </si>
  <si>
    <t xml:space="preserve">2,10*9,0</t>
  </si>
  <si>
    <t xml:space="preserve">13,60*1,80</t>
  </si>
  <si>
    <t xml:space="preserve">5,0*3,60</t>
  </si>
  <si>
    <t xml:space="preserve">2,80*5,40</t>
  </si>
  <si>
    <t xml:space="preserve">135</t>
  </si>
  <si>
    <t xml:space="preserve">941112222</t>
  </si>
  <si>
    <t xml:space="preserve">Příplatek k lešení řadovému trubkovému lehkému bez podlah š 1,2 m v 25m za první a ZKD den použití</t>
  </si>
  <si>
    <t xml:space="preserve">337645766</t>
  </si>
  <si>
    <t xml:space="preserve">709,97*60</t>
  </si>
  <si>
    <t xml:space="preserve">136</t>
  </si>
  <si>
    <t xml:space="preserve">949101111</t>
  </si>
  <si>
    <t xml:space="preserve">Lešení pomocné pro objekty pozemních staveb s lešeňovou podlahou v do 1,9 m zatížení do 150 kg/m2</t>
  </si>
  <si>
    <t xml:space="preserve">243512941</t>
  </si>
  <si>
    <t xml:space="preserve">47,5+54,+49,2+8,3+2,1+1,7+8,9+4,5+2,7+1,4+1,7+0,8+5,0+1,8+1,5+6,4+12,5</t>
  </si>
  <si>
    <t xml:space="preserve">35+4,6+8,3+19,9+5,4+4,5+28,6+5,4+4,5+28,6+5,4+4,6+8,3+19,9+5,4</t>
  </si>
  <si>
    <t xml:space="preserve">35,1+4,6+8,3+19,9+5,4+4,5+28,6+5,4+4,5+28,6+5,4+4,6+8,3+19,9+5,4</t>
  </si>
  <si>
    <t xml:space="preserve">24,8+4,0+28,1+6,3+5,9+25,0+6,9+9,6</t>
  </si>
  <si>
    <t xml:space="preserve">137</t>
  </si>
  <si>
    <t xml:space="preserve">949211131</t>
  </si>
  <si>
    <t xml:space="preserve">Montáž lešeňové podlahy pro trubková lešení ve světlíku o ploše do 6 m2 s příčníky</t>
  </si>
  <si>
    <t xml:space="preserve">1246311743</t>
  </si>
  <si>
    <t xml:space="preserve">1,98*2,65*7</t>
  </si>
  <si>
    <t xml:space="preserve">138</t>
  </si>
  <si>
    <t xml:space="preserve">949211231</t>
  </si>
  <si>
    <t xml:space="preserve">Příplatek k lešeňové podlaze pro trubková lešení ve světlíku za první a ZKD den použití</t>
  </si>
  <si>
    <t xml:space="preserve">481205441</t>
  </si>
  <si>
    <t xml:space="preserve">36,729*25</t>
  </si>
  <si>
    <t xml:space="preserve">139</t>
  </si>
  <si>
    <t xml:space="preserve">949211812</t>
  </si>
  <si>
    <t xml:space="preserve">Demontáž lešeňové podlahy s příčníky pro trubková lešení v do 25 m</t>
  </si>
  <si>
    <t xml:space="preserve">597285970</t>
  </si>
  <si>
    <t xml:space="preserve">140</t>
  </si>
  <si>
    <t xml:space="preserve">949311112</t>
  </si>
  <si>
    <t xml:space="preserve">Montáž lešení trubkového do šachet o půdorysné ploše do 6 m2 v do 20 m</t>
  </si>
  <si>
    <t xml:space="preserve">1457934015</t>
  </si>
  <si>
    <t xml:space="preserve">141</t>
  </si>
  <si>
    <t xml:space="preserve">949311211</t>
  </si>
  <si>
    <t xml:space="preserve">Příplatek k lešení trubkovému do šachet do 6 m2 v do 30 m za první a ZKD den použití</t>
  </si>
  <si>
    <t xml:space="preserve">1155424832</t>
  </si>
  <si>
    <t xml:space="preserve">13,800*25</t>
  </si>
  <si>
    <t xml:space="preserve">142</t>
  </si>
  <si>
    <t xml:space="preserve">949311812</t>
  </si>
  <si>
    <t xml:space="preserve">Demontáž lešení trubkového do šachet o půdorysné ploše do 6 m2 v do 20 m</t>
  </si>
  <si>
    <t xml:space="preserve">-1541981705</t>
  </si>
  <si>
    <t xml:space="preserve">143</t>
  </si>
  <si>
    <t xml:space="preserve">952901111</t>
  </si>
  <si>
    <t xml:space="preserve">Vyčištění budov bytové a občanské výstavby při výšce podlaží do 4 m</t>
  </si>
  <si>
    <t xml:space="preserve">1440774102</t>
  </si>
  <si>
    <t xml:space="preserve">11,90*1,30</t>
  </si>
  <si>
    <t xml:space="preserve">12,415*(11,90+3,80)</t>
  </si>
  <si>
    <t xml:space="preserve">11,00*3,685</t>
  </si>
  <si>
    <t xml:space="preserve">12,20*15,40</t>
  </si>
  <si>
    <t xml:space="preserve">3,65*(0,38+9,005+0,15+2,65+0,15+0,08)</t>
  </si>
  <si>
    <t xml:space="preserve">3,65*(0,38+11,955+0,08)</t>
  </si>
  <si>
    <t xml:space="preserve">Mezisoučet 3NP</t>
  </si>
  <si>
    <t xml:space="preserve">12,415*11,35</t>
  </si>
  <si>
    <t xml:space="preserve">144</t>
  </si>
  <si>
    <t xml:space="preserve">953312111</t>
  </si>
  <si>
    <t xml:space="preserve">Vložky do svislých dilatačních spár z fasádních polystyrénových desek tl 10 mm</t>
  </si>
  <si>
    <t xml:space="preserve">-1635244483</t>
  </si>
  <si>
    <t xml:space="preserve">0,30*(3,27+2,788+2,788+2,788)  "sloup</t>
  </si>
  <si>
    <t xml:space="preserve">145</t>
  </si>
  <si>
    <t xml:space="preserve">953312112</t>
  </si>
  <si>
    <t xml:space="preserve">Vložky do svislých dilatačních spár z fasádních polystyrénových desek tl 20 mm</t>
  </si>
  <si>
    <t xml:space="preserve">1522492960</t>
  </si>
  <si>
    <t xml:space="preserve">10,35*10,80</t>
  </si>
  <si>
    <t xml:space="preserve">146</t>
  </si>
  <si>
    <t xml:space="preserve">953312115</t>
  </si>
  <si>
    <t xml:space="preserve">Vložky do svislých dilatačních spár z fasádních polystyrénových desek tl 50 mm výtah</t>
  </si>
  <si>
    <t xml:space="preserve">179994484</t>
  </si>
  <si>
    <t xml:space="preserve">2,155*12,30</t>
  </si>
  <si>
    <t xml:space="preserve">147</t>
  </si>
  <si>
    <t xml:space="preserve">953731116R</t>
  </si>
  <si>
    <t xml:space="preserve">Odvětrání svislé výtahové šachty troubami  plastovými DN do 175 mm ve stropních prostupech včetně obetonování a větrací hlavice  dl. cca 80 cm</t>
  </si>
  <si>
    <t xml:space="preserve">ks</t>
  </si>
  <si>
    <t xml:space="preserve">-42399473</t>
  </si>
  <si>
    <t xml:space="preserve">148</t>
  </si>
  <si>
    <t xml:space="preserve">971033431</t>
  </si>
  <si>
    <t xml:space="preserve">Vybourání otvorů ve zdivu cihelném pl do 0,25 m2 na MVC nebo MV tl do 150 mm</t>
  </si>
  <si>
    <t xml:space="preserve">-808209291</t>
  </si>
  <si>
    <t xml:space="preserve">149</t>
  </si>
  <si>
    <t xml:space="preserve">971033451</t>
  </si>
  <si>
    <t xml:space="preserve">Vybourání otvorů ve zdivu cihelném pl do 0,25 m2 na MVC nebo MV tl do 450 mm</t>
  </si>
  <si>
    <t xml:space="preserve">1156291319</t>
  </si>
  <si>
    <t xml:space="preserve">150</t>
  </si>
  <si>
    <t xml:space="preserve">971033651</t>
  </si>
  <si>
    <t xml:space="preserve">Vybourání otvorů ve zdivu cihelném pl do 4 m2 na MVC nebo MV tl do 600 mm</t>
  </si>
  <si>
    <t xml:space="preserve">1635866934</t>
  </si>
  <si>
    <t xml:space="preserve">1,0*2,22*0,45</t>
  </si>
  <si>
    <t xml:space="preserve">151</t>
  </si>
  <si>
    <t xml:space="preserve">973031325</t>
  </si>
  <si>
    <t xml:space="preserve">Vysekání kapes ve zdivu cihelném na MV nebo MVC pl do 0,10 m2 hl do 300 mm</t>
  </si>
  <si>
    <t xml:space="preserve">1672965520</t>
  </si>
  <si>
    <t xml:space="preserve">152</t>
  </si>
  <si>
    <t xml:space="preserve">978888-1</t>
  </si>
  <si>
    <t xml:space="preserve">Provedení orientačního značení - označení podlaží podle vyhl. 23/2008 Sb., označení pokojů, značení únikových cest a požárně bezpečnostní zařízení v souladu s ČSN.</t>
  </si>
  <si>
    <t xml:space="preserve">kpl</t>
  </si>
  <si>
    <t xml:space="preserve">2077965546</t>
  </si>
  <si>
    <t xml:space="preserve">358</t>
  </si>
  <si>
    <t xml:space="preserve">9789999-1</t>
  </si>
  <si>
    <t xml:space="preserve">Demontáž přesahující části  zastřešení do prostoru přístavby</t>
  </si>
  <si>
    <t xml:space="preserve">1867408982</t>
  </si>
  <si>
    <t xml:space="preserve">997</t>
  </si>
  <si>
    <t xml:space="preserve">Přesun sutě</t>
  </si>
  <si>
    <t xml:space="preserve">340</t>
  </si>
  <si>
    <t xml:space="preserve">997013117</t>
  </si>
  <si>
    <t xml:space="preserve">Vnitrostaveništní doprava suti a vybouraných hmot pro budovy v do 24 m s použitím mechanizace</t>
  </si>
  <si>
    <t xml:space="preserve">-1641069450</t>
  </si>
  <si>
    <t xml:space="preserve">153</t>
  </si>
  <si>
    <t xml:space="preserve">997013501</t>
  </si>
  <si>
    <t xml:space="preserve">Odvoz suti a vybouraných hmot na skládku nebo meziskládku do 1 km se složením</t>
  </si>
  <si>
    <t xml:space="preserve">1256431192</t>
  </si>
  <si>
    <t xml:space="preserve">154</t>
  </si>
  <si>
    <t xml:space="preserve">997013509</t>
  </si>
  <si>
    <t xml:space="preserve">Příplatek k odvozu suti a vybouraných hmot na skládku ZKD 1 km přes 1 km</t>
  </si>
  <si>
    <t xml:space="preserve">-1949280799</t>
  </si>
  <si>
    <t xml:space="preserve">3,879*16</t>
  </si>
  <si>
    <t xml:space="preserve">155</t>
  </si>
  <si>
    <t xml:space="preserve">997013603</t>
  </si>
  <si>
    <t xml:space="preserve">Poplatek za uložení na skládce (skládkovné) stavebního odpadu cihelného kód odpadu 17 01 02</t>
  </si>
  <si>
    <t xml:space="preserve">616880387</t>
  </si>
  <si>
    <t xml:space="preserve">998</t>
  </si>
  <si>
    <t xml:space="preserve">Přesun hmot</t>
  </si>
  <si>
    <t xml:space="preserve">156</t>
  </si>
  <si>
    <t xml:space="preserve">998011003</t>
  </si>
  <si>
    <t xml:space="preserve">Přesun hmot pro budovy zděné v do 24 m</t>
  </si>
  <si>
    <t xml:space="preserve">-1308930670</t>
  </si>
  <si>
    <t xml:space="preserve">PSV</t>
  </si>
  <si>
    <t xml:space="preserve">Práce a dodávky PSV</t>
  </si>
  <si>
    <t xml:space="preserve">711</t>
  </si>
  <si>
    <t xml:space="preserve">Izolace proti vodě, vlhkosti a plynům</t>
  </si>
  <si>
    <t xml:space="preserve">157</t>
  </si>
  <si>
    <t xml:space="preserve">711111001</t>
  </si>
  <si>
    <t xml:space="preserve">Provedení izolace proti zemní vlhkosti vodorovné za studena nátěrem penetračním</t>
  </si>
  <si>
    <t xml:space="preserve">-1528048566</t>
  </si>
  <si>
    <t xml:space="preserve">246,362   "celková plocha</t>
  </si>
  <si>
    <t xml:space="preserve">-2,95*2,28  "plocha výtahu</t>
  </si>
  <si>
    <t xml:space="preserve">3,35*2,68   "plocha základ pod výtah</t>
  </si>
  <si>
    <t xml:space="preserve">158</t>
  </si>
  <si>
    <t xml:space="preserve">11163150</t>
  </si>
  <si>
    <t xml:space="preserve">lak asfaltový penetrační</t>
  </si>
  <si>
    <t xml:space="preserve">472790084</t>
  </si>
  <si>
    <t xml:space="preserve">248,614*0,003</t>
  </si>
  <si>
    <t xml:space="preserve">11,297*0,0035</t>
  </si>
  <si>
    <t xml:space="preserve">159</t>
  </si>
  <si>
    <t xml:space="preserve">711112001</t>
  </si>
  <si>
    <t xml:space="preserve">Provedení izolace proti zemní vlhkosti svislé za studena nátěrem penetračním</t>
  </si>
  <si>
    <t xml:space="preserve">837857721</t>
  </si>
  <si>
    <t xml:space="preserve">(2,95+2,28)*2*1,08</t>
  </si>
  <si>
    <t xml:space="preserve">160</t>
  </si>
  <si>
    <t xml:space="preserve">711113111</t>
  </si>
  <si>
    <t xml:space="preserve">Izolace proti zemní vlhkosti na vodorovné ploše za studena emulzí elastickou, koupelna a WC</t>
  </si>
  <si>
    <t xml:space="preserve">1610104812</t>
  </si>
  <si>
    <t xml:space="preserve">7,7+4,5+1,4+1,7+1,8+1,5   "a</t>
  </si>
  <si>
    <t xml:space="preserve">161</t>
  </si>
  <si>
    <t xml:space="preserve">711113121</t>
  </si>
  <si>
    <t xml:space="preserve">Izolace proti zemní vlhkosti na svislé ploše za studena emulzí elastickou</t>
  </si>
  <si>
    <t xml:space="preserve">-1040062845</t>
  </si>
  <si>
    <t xml:space="preserve">(1,0+1,0)*2,10*4  "205,209,213,217</t>
  </si>
  <si>
    <t xml:space="preserve">(1,0+1,0)*2,10*4  "305,309,313,317</t>
  </si>
  <si>
    <t xml:space="preserve">(1,0+1,0)*2,10*2"404,408</t>
  </si>
  <si>
    <t xml:space="preserve">162</t>
  </si>
  <si>
    <t xml:space="preserve">711141559</t>
  </si>
  <si>
    <t xml:space="preserve">Provedení izolace proti zemní vlhkosti pásy přitavením vodorovné NAIP</t>
  </si>
  <si>
    <t xml:space="preserve">1467395121</t>
  </si>
  <si>
    <t xml:space="preserve">246,362*2</t>
  </si>
  <si>
    <t xml:space="preserve">163</t>
  </si>
  <si>
    <t xml:space="preserve">71114-1</t>
  </si>
  <si>
    <t xml:space="preserve">Asfaltové pasy izolační - radonová izolace</t>
  </si>
  <si>
    <t xml:space="preserve">1421971046</t>
  </si>
  <si>
    <t xml:space="preserve">492,724*1,15</t>
  </si>
  <si>
    <t xml:space="preserve">22,594*1,2</t>
  </si>
  <si>
    <t xml:space="preserve">164</t>
  </si>
  <si>
    <t xml:space="preserve">711142559</t>
  </si>
  <si>
    <t xml:space="preserve">Provedení izolace proti zemní vlhkosti pásy přitavením svislé NAIP</t>
  </si>
  <si>
    <t xml:space="preserve">1657543166</t>
  </si>
  <si>
    <t xml:space="preserve">11,297*2</t>
  </si>
  <si>
    <t xml:space="preserve">165</t>
  </si>
  <si>
    <t xml:space="preserve">998711203</t>
  </si>
  <si>
    <t xml:space="preserve">Přesun hmot procentní pro izolace proti vodě, vlhkosti a plynům v objektech v do 60 m</t>
  </si>
  <si>
    <t xml:space="preserve">%</t>
  </si>
  <si>
    <t xml:space="preserve">-1745410927</t>
  </si>
  <si>
    <t xml:space="preserve">712</t>
  </si>
  <si>
    <t xml:space="preserve">Povlakové krytiny</t>
  </si>
  <si>
    <t xml:space="preserve">166</t>
  </si>
  <si>
    <t xml:space="preserve">712311101</t>
  </si>
  <si>
    <t xml:space="preserve">Provedení povlakové krytiny střech do 10° za studena lakem penetračním nebo asfaltovým</t>
  </si>
  <si>
    <t xml:space="preserve">264410859</t>
  </si>
  <si>
    <t xml:space="preserve">167</t>
  </si>
  <si>
    <t xml:space="preserve">816256794</t>
  </si>
  <si>
    <t xml:space="preserve">106,091*0,003</t>
  </si>
  <si>
    <t xml:space="preserve">168</t>
  </si>
  <si>
    <t xml:space="preserve">712341559a</t>
  </si>
  <si>
    <t xml:space="preserve">Provedení povlakové krytiny střech do 10° pásy NAIP přitavením v plné ploše - parotěsná zábrana</t>
  </si>
  <si>
    <t xml:space="preserve">348855449</t>
  </si>
  <si>
    <t xml:space="preserve">(11,0-0,60)*(2,15-0,30)  "nad 1 NP</t>
  </si>
  <si>
    <t xml:space="preserve">7,40*1,15  "nad 3NP</t>
  </si>
  <si>
    <t xml:space="preserve">4,20*(15,40-1,535)</t>
  </si>
  <si>
    <t xml:space="preserve">1,235*11,60</t>
  </si>
  <si>
    <t xml:space="preserve">2,78*2,08   "výtahová šachta</t>
  </si>
  <si>
    <t xml:space="preserve">169</t>
  </si>
  <si>
    <t xml:space="preserve">712341659a</t>
  </si>
  <si>
    <t xml:space="preserve">Provedení povlakové krytiny střech do 10° pásy NAIP přitavením bodově, parotěsná zábrana</t>
  </si>
  <si>
    <t xml:space="preserve">-1981318194</t>
  </si>
  <si>
    <t xml:space="preserve">(11,35-0,60)*(12,415-0,60)</t>
  </si>
  <si>
    <t xml:space="preserve">-2,78*2,08   "odpočet výtahové šachty</t>
  </si>
  <si>
    <t xml:space="preserve">170</t>
  </si>
  <si>
    <t xml:space="preserve">71234-1</t>
  </si>
  <si>
    <t xml:space="preserve">Živičné pasy na parotěsnou zábranu</t>
  </si>
  <si>
    <t xml:space="preserve">-175482608</t>
  </si>
  <si>
    <t xml:space="preserve">121,229*1,15</t>
  </si>
  <si>
    <t xml:space="preserve">106,091*1,15</t>
  </si>
  <si>
    <t xml:space="preserve">171</t>
  </si>
  <si>
    <t xml:space="preserve">712361999R</t>
  </si>
  <si>
    <t xml:space="preserve">Provedení povlakové krytiny střech do 10° folií z PVC - mechanický kotvené včetně všech doplňků, opracování prostupů,vytažení izolace na atiku, KPL provedení včetně dodávek materiálů v provedení  nešířícím požár</t>
  </si>
  <si>
    <t xml:space="preserve">1653183466</t>
  </si>
  <si>
    <t xml:space="preserve">11,0*2,15   "nad 1 NP</t>
  </si>
  <si>
    <t xml:space="preserve">(10,40+1,85+1,85)*0,50  "atika</t>
  </si>
  <si>
    <t xml:space="preserve">Mezisoučet  nad 1NP</t>
  </si>
  <si>
    <t xml:space="preserve">12,20*1,535    "nad 3 NP</t>
  </si>
  <si>
    <t xml:space="preserve">13,865*4,50</t>
  </si>
  <si>
    <t xml:space="preserve">7,70*1,45</t>
  </si>
  <si>
    <t xml:space="preserve">(1,15+12,20-0,6+15,40-0,6+12,20-0,6+1,235)*0,5</t>
  </si>
  <si>
    <t xml:space="preserve">Mezisoučet  nad 3 NP</t>
  </si>
  <si>
    <t xml:space="preserve">11,35*12,415    "nad 4NP  včetně výtahu</t>
  </si>
  <si>
    <t xml:space="preserve">(11,815+10,75)*2*0,5  "atika</t>
  </si>
  <si>
    <t xml:space="preserve">6,045  "Kiosky</t>
  </si>
  <si>
    <t xml:space="preserve">172</t>
  </si>
  <si>
    <t xml:space="preserve">712391172</t>
  </si>
  <si>
    <t xml:space="preserve">Provedení povlakové krytiny střech do 10° ochranné textilní vrstvy</t>
  </si>
  <si>
    <t xml:space="preserve">658436574</t>
  </si>
  <si>
    <t xml:space="preserve">106,091+121,229</t>
  </si>
  <si>
    <t xml:space="preserve">173</t>
  </si>
  <si>
    <t xml:space="preserve">71239-1</t>
  </si>
  <si>
    <t xml:space="preserve">Ochranná textilie</t>
  </si>
  <si>
    <t xml:space="preserve">-1756480322</t>
  </si>
  <si>
    <t xml:space="preserve">227,32*1,15</t>
  </si>
  <si>
    <t xml:space="preserve">174</t>
  </si>
  <si>
    <t xml:space="preserve">998712203</t>
  </si>
  <si>
    <t xml:space="preserve">Přesun hmot procentní pro krytiny povlakové v objektech v do 24 m</t>
  </si>
  <si>
    <t xml:space="preserve">844637045</t>
  </si>
  <si>
    <t xml:space="preserve">713</t>
  </si>
  <si>
    <t xml:space="preserve">Izolace tepelné</t>
  </si>
  <si>
    <t xml:space="preserve">175</t>
  </si>
  <si>
    <t xml:space="preserve">713121111</t>
  </si>
  <si>
    <t xml:space="preserve">Montáž izolace tepelné podlah volně kladenými rohožemi, pásy, dílci, deskami 1 vrstva</t>
  </si>
  <si>
    <t xml:space="preserve">-1940718973</t>
  </si>
  <si>
    <t xml:space="preserve">47,5+2,1+1,7+4,5+2,7+1,4+1,7+0,8+5,0+1,8+1,5</t>
  </si>
  <si>
    <t xml:space="preserve">Mezisoučet skladba A</t>
  </si>
  <si>
    <t xml:space="preserve">54,0</t>
  </si>
  <si>
    <t xml:space="preserve">Mezisoučet skladba B</t>
  </si>
  <si>
    <t xml:space="preserve">49,2+8,3+8,9+6,4</t>
  </si>
  <si>
    <t xml:space="preserve">Mezisoučet  skladba  C</t>
  </si>
  <si>
    <t xml:space="preserve">12,50</t>
  </si>
  <si>
    <t xml:space="preserve">Mezisoučet skladba D - přízemí konec</t>
  </si>
  <si>
    <t xml:space="preserve">35   "skladba F 2NP</t>
  </si>
  <si>
    <t xml:space="preserve">4,6+8,3+19,9+4,5+28,6+4,5+28,6+4,6+8,3+19,9  "skladba G 2NP</t>
  </si>
  <si>
    <t xml:space="preserve">5,4+5,4+5,4+5,4   "skladba H 2NP</t>
  </si>
  <si>
    <t xml:space="preserve">35,1  "skladba F 3NP</t>
  </si>
  <si>
    <t xml:space="preserve">4,6+8,3+19,9+4,5+28,6+4,5+28,6+4,6+8,3+19,9 "skladba G 3NP</t>
  </si>
  <si>
    <t xml:space="preserve">5,4+5,4+5,4+5,4  "skladba H 3NP</t>
  </si>
  <si>
    <t xml:space="preserve">24,80+9,6   "skladba F 4NP</t>
  </si>
  <si>
    <t xml:space="preserve">4+28,1+5,9+25  "skladba G 4NP</t>
  </si>
  <si>
    <t xml:space="preserve">6,3+6,9    "skladba H 4NP</t>
  </si>
  <si>
    <t xml:space="preserve">487,50   "druhá vrstva izolace </t>
  </si>
  <si>
    <t xml:space="preserve">176</t>
  </si>
  <si>
    <t xml:space="preserve">713-1</t>
  </si>
  <si>
    <t xml:space="preserve">Stabilizovaný polystyren EPS tl. 120 mm, podlaha</t>
  </si>
  <si>
    <t xml:space="preserve">-2077631599</t>
  </si>
  <si>
    <t xml:space="preserve">(70,70+54)*1,02</t>
  </si>
  <si>
    <t xml:space="preserve">177</t>
  </si>
  <si>
    <t xml:space="preserve">713-2</t>
  </si>
  <si>
    <t xml:space="preserve">Stabilizovaný polystyren EPS tl. 130 mm, podlaha</t>
  </si>
  <si>
    <t xml:space="preserve">-1654180900</t>
  </si>
  <si>
    <t xml:space="preserve">70,80*1,02</t>
  </si>
  <si>
    <t xml:space="preserve">178</t>
  </si>
  <si>
    <t xml:space="preserve">713-3</t>
  </si>
  <si>
    <t xml:space="preserve">Stabilizovaný polystyren EPS tl. 100 mm, podlaha</t>
  </si>
  <si>
    <t xml:space="preserve">788057628</t>
  </si>
  <si>
    <t xml:space="preserve">12,50*1,02</t>
  </si>
  <si>
    <t xml:space="preserve">179</t>
  </si>
  <si>
    <t xml:space="preserve">713-4</t>
  </si>
  <si>
    <t xml:space="preserve">Stabilizovaný polystyren EPS tl. 40 mm, podlaha</t>
  </si>
  <si>
    <t xml:space="preserve">-472017352</t>
  </si>
  <si>
    <t xml:space="preserve">(35+35,1+34,4+131,8+131,8+63+21,6+21,6+13,2)*1,02</t>
  </si>
  <si>
    <t xml:space="preserve">180</t>
  </si>
  <si>
    <t xml:space="preserve">28376554</t>
  </si>
  <si>
    <t xml:space="preserve">deska polystyrénová pro snížení kročejového hluku (max. zatížení 4 kN/m2) tl 40mm</t>
  </si>
  <si>
    <t xml:space="preserve">-226474835</t>
  </si>
  <si>
    <t xml:space="preserve">181</t>
  </si>
  <si>
    <t xml:space="preserve">713131145</t>
  </si>
  <si>
    <t xml:space="preserve">Montáž izolace tepelné stěn a základů lepením bodově rohoží, pásů, dílců, desek - základ sokl</t>
  </si>
  <si>
    <t xml:space="preserve">-929522890</t>
  </si>
  <si>
    <t xml:space="preserve">(3,80+1,3+11,90)*0,60</t>
  </si>
  <si>
    <t xml:space="preserve">(17,40+11,0+3,685+0,085+4,785)*0,60</t>
  </si>
  <si>
    <t xml:space="preserve">182</t>
  </si>
  <si>
    <t xml:space="preserve">28376441</t>
  </si>
  <si>
    <t xml:space="preserve">deska z polystyrénu XPS, hrana rovná a strukturovaný povrch 300kPa tl 60mm</t>
  </si>
  <si>
    <t xml:space="preserve">-1046164764</t>
  </si>
  <si>
    <t xml:space="preserve">32,373*1,02</t>
  </si>
  <si>
    <t xml:space="preserve">183</t>
  </si>
  <si>
    <t xml:space="preserve">713141151b</t>
  </si>
  <si>
    <t xml:space="preserve">Montáž izolace tepelné střech plochých kladené volně 2 vrstvy rohoží, pásů, dílců, desek</t>
  </si>
  <si>
    <t xml:space="preserve">-1372549693</t>
  </si>
  <si>
    <t xml:space="preserve">184</t>
  </si>
  <si>
    <t xml:space="preserve">63140403</t>
  </si>
  <si>
    <t xml:space="preserve">deska tepelně izolační minerální plochých střech dvouvrstvá λ=0,038-0,039 tl 100mm</t>
  </si>
  <si>
    <t xml:space="preserve">-1576698645</t>
  </si>
  <si>
    <t xml:space="preserve">227,32*1,02</t>
  </si>
  <si>
    <t xml:space="preserve">185</t>
  </si>
  <si>
    <t xml:space="preserve">63140404</t>
  </si>
  <si>
    <t xml:space="preserve">deska tepelně izolační minerální plochých střech dvouvrstvá λ=0,038-0,039 tl 120mm</t>
  </si>
  <si>
    <t xml:space="preserve">-607492886</t>
  </si>
  <si>
    <t xml:space="preserve">186</t>
  </si>
  <si>
    <t xml:space="preserve">713141311</t>
  </si>
  <si>
    <t xml:space="preserve">Montáž izolace tepelné střech plochých kladené volně, spádová vrstva</t>
  </si>
  <si>
    <t xml:space="preserve">727201593</t>
  </si>
  <si>
    <t xml:space="preserve">187</t>
  </si>
  <si>
    <t xml:space="preserve">63152-3</t>
  </si>
  <si>
    <t xml:space="preserve">Spádové klíny z min vaty  20-140 mm tl.</t>
  </si>
  <si>
    <t xml:space="preserve">152909583</t>
  </si>
  <si>
    <t xml:space="preserve">188</t>
  </si>
  <si>
    <t xml:space="preserve">713191132</t>
  </si>
  <si>
    <t xml:space="preserve">Montáž izolace tepelné podlah, stropů vrchem nebo střech překrytí separační fólií z PE</t>
  </si>
  <si>
    <t xml:space="preserve">-102747118</t>
  </si>
  <si>
    <t xml:space="preserve">189</t>
  </si>
  <si>
    <t xml:space="preserve">713-6</t>
  </si>
  <si>
    <t xml:space="preserve">Dodávka separační folie PVC</t>
  </si>
  <si>
    <t xml:space="preserve">-563087413</t>
  </si>
  <si>
    <t xml:space="preserve">497,250*1,15</t>
  </si>
  <si>
    <t xml:space="preserve">190</t>
  </si>
  <si>
    <t xml:space="preserve">998713203</t>
  </si>
  <si>
    <t xml:space="preserve">Přesun hmot procentní pro izolace tepelné v objektech v do 24 m</t>
  </si>
  <si>
    <t xml:space="preserve">1164674676</t>
  </si>
  <si>
    <t xml:space="preserve">722</t>
  </si>
  <si>
    <t xml:space="preserve">Zdravotechnika </t>
  </si>
  <si>
    <t xml:space="preserve">191</t>
  </si>
  <si>
    <t xml:space="preserve">721-1</t>
  </si>
  <si>
    <t xml:space="preserve">Zdravotní instalace - dle samostatného rozpočtu</t>
  </si>
  <si>
    <t xml:space="preserve">2022221912</t>
  </si>
  <si>
    <t xml:space="preserve">732</t>
  </si>
  <si>
    <t xml:space="preserve">Ústřední vytápění </t>
  </si>
  <si>
    <t xml:space="preserve">192</t>
  </si>
  <si>
    <t xml:space="preserve">7321-1</t>
  </si>
  <si>
    <t xml:space="preserve">Ústřední vytápění - dle samostatného rozpočtu</t>
  </si>
  <si>
    <t xml:space="preserve">1913801937</t>
  </si>
  <si>
    <t xml:space="preserve">741</t>
  </si>
  <si>
    <t xml:space="preserve">Elektroinstalace </t>
  </si>
  <si>
    <t xml:space="preserve">193</t>
  </si>
  <si>
    <t xml:space="preserve">741-1</t>
  </si>
  <si>
    <t xml:space="preserve">Elektroinstalace - dle samostatného rozpočtu</t>
  </si>
  <si>
    <t xml:space="preserve">kol</t>
  </si>
  <si>
    <t xml:space="preserve">-1452005064</t>
  </si>
  <si>
    <t xml:space="preserve">194</t>
  </si>
  <si>
    <t xml:space="preserve">741-2</t>
  </si>
  <si>
    <t xml:space="preserve">Elektroinstalace, slaboproud - dle samostatného rozpočtu</t>
  </si>
  <si>
    <t xml:space="preserve">-2020098793</t>
  </si>
  <si>
    <t xml:space="preserve">751</t>
  </si>
  <si>
    <t xml:space="preserve">Vzduchotechnika</t>
  </si>
  <si>
    <t xml:space="preserve">195</t>
  </si>
  <si>
    <t xml:space="preserve">7511</t>
  </si>
  <si>
    <t xml:space="preserve">Vzduchotechnika - dle samostatného rozpočtu</t>
  </si>
  <si>
    <t xml:space="preserve">97955745</t>
  </si>
  <si>
    <t xml:space="preserve">762</t>
  </si>
  <si>
    <t xml:space="preserve">Konstrukce tesařské</t>
  </si>
  <si>
    <t xml:space="preserve">196</t>
  </si>
  <si>
    <t xml:space="preserve">762430014R</t>
  </si>
  <si>
    <t xml:space="preserve">Provedení kiosků vzduchotechniky  z cementotřískových desek tl 16 mm v rozích sešroubovat pomocí plech úhelníkL40x40x1,5,kotvit ke stropním plechům pomocí úhelíků,kiosky přetáhnout střešní folií, u atiky zatáhnout pod oplechování atiky  5 ks </t>
  </si>
  <si>
    <t xml:space="preserve">2069804539</t>
  </si>
  <si>
    <t xml:space="preserve">0,33*0,83  "1</t>
  </si>
  <si>
    <t xml:space="preserve">(0,83+0,33+0,33)*0,60</t>
  </si>
  <si>
    <t xml:space="preserve">0,25*0,25*2     "2a3</t>
  </si>
  <si>
    <t xml:space="preserve">(0,25+0,25)*2*0,60*2</t>
  </si>
  <si>
    <t xml:space="preserve">0,88*0,75  "4</t>
  </si>
  <si>
    <t xml:space="preserve">(0,88+0,75)*2*0,60</t>
  </si>
  <si>
    <t xml:space="preserve">0,64*0,30    "5</t>
  </si>
  <si>
    <t xml:space="preserve">(0,30+0,64+0,30)*0,60</t>
  </si>
  <si>
    <t xml:space="preserve">197</t>
  </si>
  <si>
    <t xml:space="preserve">998762203</t>
  </si>
  <si>
    <t xml:space="preserve">Přesun hmot procentní pro kce tesařské v objektech v do 24 m</t>
  </si>
  <si>
    <t xml:space="preserve">2120663497</t>
  </si>
  <si>
    <t xml:space="preserve">763</t>
  </si>
  <si>
    <t xml:space="preserve">Konstrukce suché výstavby</t>
  </si>
  <si>
    <t xml:space="preserve">198</t>
  </si>
  <si>
    <t xml:space="preserve">763122511</t>
  </si>
  <si>
    <t xml:space="preserve">SDK stěna šachtová tl 65 mm profil UW+2xCW 50 deska 1xDF 15 TI 50 mm 45 kg/m3 EI 30</t>
  </si>
  <si>
    <t xml:space="preserve">-1214208036</t>
  </si>
  <si>
    <t xml:space="preserve">(0,40+0,20)*3,05*4</t>
  </si>
  <si>
    <t xml:space="preserve">(0,20+0,20)*3,05*2</t>
  </si>
  <si>
    <t xml:space="preserve">(0,40+0,20)*2,65*4</t>
  </si>
  <si>
    <t xml:space="preserve">(0,20+0,20)*2,65*2</t>
  </si>
  <si>
    <t xml:space="preserve">(0,65+0,25)*3,0*3</t>
  </si>
  <si>
    <t xml:space="preserve">(0,20+0,25)*3,0*1</t>
  </si>
  <si>
    <t xml:space="preserve">(0,40+0,25)*3,0*1</t>
  </si>
  <si>
    <t xml:space="preserve">(0,35+0,20)*3,0*1</t>
  </si>
  <si>
    <t xml:space="preserve">(0,75+0,20)*3,0*1</t>
  </si>
  <si>
    <t xml:space="preserve">199</t>
  </si>
  <si>
    <t xml:space="preserve">763131415c</t>
  </si>
  <si>
    <t xml:space="preserve">SDK podhled z hladkých děrovaných AKU- desek  1xA 15, TI 80 mm dvouvrstvá spodní kce profil CD+UD</t>
  </si>
  <si>
    <t xml:space="preserve">-1124369746</t>
  </si>
  <si>
    <t xml:space="preserve">200</t>
  </si>
  <si>
    <t xml:space="preserve">763131433a</t>
  </si>
  <si>
    <t xml:space="preserve">SDK podhled deska 1xDF 15 TI 80 mm 50 kg/m3 dvouvrstvá spodní kce profil CD+UD</t>
  </si>
  <si>
    <t xml:space="preserve">-676328470</t>
  </si>
  <si>
    <t xml:space="preserve">24,8+4,0+28,1</t>
  </si>
  <si>
    <t xml:space="preserve">5,9+25+9,6</t>
  </si>
  <si>
    <t xml:space="preserve">201</t>
  </si>
  <si>
    <t xml:space="preserve">763131433b</t>
  </si>
  <si>
    <t xml:space="preserve">SDK podhled deska 1xH2DF 15 TI 80 mm 50 kg/m3 dvouvrstvá spodní kce profil CD+UD</t>
  </si>
  <si>
    <t xml:space="preserve">1677778866</t>
  </si>
  <si>
    <t xml:space="preserve">6,3+6,9</t>
  </si>
  <si>
    <t xml:space="preserve">202</t>
  </si>
  <si>
    <t xml:space="preserve">763131452a</t>
  </si>
  <si>
    <t xml:space="preserve">SDK podhled deska 1xH2 12,5 TI 40mm dvouvrstvá spodní kce profil CD+UD</t>
  </si>
  <si>
    <t xml:space="preserve">436984552</t>
  </si>
  <si>
    <t xml:space="preserve">2,1+1,7+4,5+2,7+1,4+1,7+0,8+5+1,8+1,5  "1NP</t>
  </si>
  <si>
    <t xml:space="preserve">4,6+5,4+4,5+5,4+4,5+5,4+4,6+5,4    "2NP</t>
  </si>
  <si>
    <t xml:space="preserve">4,6+5,4+4,5+5,4+4,5+5,4+4,6+5,4   "3NP</t>
  </si>
  <si>
    <t xml:space="preserve">203</t>
  </si>
  <si>
    <t xml:space="preserve">763131714</t>
  </si>
  <si>
    <t xml:space="preserve">SDK podhled základní penetrační nátěr</t>
  </si>
  <si>
    <t xml:space="preserve">1784768581</t>
  </si>
  <si>
    <t xml:space="preserve">54,0+97,40+13,20+102,8+32,865+6,50</t>
  </si>
  <si>
    <t xml:space="preserve">34,14  "šachta</t>
  </si>
  <si>
    <t xml:space="preserve">204</t>
  </si>
  <si>
    <t xml:space="preserve">763164552T</t>
  </si>
  <si>
    <t xml:space="preserve">SDK obklad kovových kcí tvaru L š přes 0,8 m desky 1xA 15 obklad trubního vedení</t>
  </si>
  <si>
    <t xml:space="preserve">1652292965</t>
  </si>
  <si>
    <t xml:space="preserve">(6,0+22,3+1,5+1,5)*1,05</t>
  </si>
  <si>
    <t xml:space="preserve">205</t>
  </si>
  <si>
    <t xml:space="preserve">763164652</t>
  </si>
  <si>
    <t xml:space="preserve">SDK obklad kovových kcí tvaru U š přes 1,2 m desky 1xA 15</t>
  </si>
  <si>
    <t xml:space="preserve">1813620706</t>
  </si>
  <si>
    <t xml:space="preserve">(2,50+2,50)*1,3</t>
  </si>
  <si>
    <t xml:space="preserve">206</t>
  </si>
  <si>
    <t xml:space="preserve">998763202</t>
  </si>
  <si>
    <t xml:space="preserve">Přesun hmot procentní pro dřevostavby v objektech v do 24 m</t>
  </si>
  <si>
    <t xml:space="preserve">1024476423</t>
  </si>
  <si>
    <t xml:space="preserve">764</t>
  </si>
  <si>
    <t xml:space="preserve">Konstrukce klempířské</t>
  </si>
  <si>
    <t xml:space="preserve">357</t>
  </si>
  <si>
    <t xml:space="preserve">764002871</t>
  </si>
  <si>
    <t xml:space="preserve">Demontáž lemování zdí do suti</t>
  </si>
  <si>
    <t xml:space="preserve">652223848</t>
  </si>
  <si>
    <t xml:space="preserve">207</t>
  </si>
  <si>
    <t xml:space="preserve">764041321</t>
  </si>
  <si>
    <t xml:space="preserve">Dilatační připojovací lišta z TiZn lesklého plechu včetně tmelení rš 100 mm</t>
  </si>
  <si>
    <t xml:space="preserve">-1277788498</t>
  </si>
  <si>
    <t xml:space="preserve">208</t>
  </si>
  <si>
    <t xml:space="preserve">764141301</t>
  </si>
  <si>
    <t xml:space="preserve">Krytina střechy rovné drážkováním ze svitků z TiZn lesklého plechu rš 500 mm sklonu do 30°</t>
  </si>
  <si>
    <t xml:space="preserve">520591064</t>
  </si>
  <si>
    <t xml:space="preserve">209</t>
  </si>
  <si>
    <t xml:space="preserve">764244306</t>
  </si>
  <si>
    <t xml:space="preserve">Oplechování horních ploch a nadezdívek bez rohů z TiZn lesklého plechu kotvené rš 500 mm</t>
  </si>
  <si>
    <t xml:space="preserve">814329403</t>
  </si>
  <si>
    <t xml:space="preserve">210</t>
  </si>
  <si>
    <t xml:space="preserve">764246300</t>
  </si>
  <si>
    <t xml:space="preserve">Oplechování parapetů rovných mechanicky kotvené z TiZn lesklého plechu rš 100 mm</t>
  </si>
  <si>
    <t xml:space="preserve">-224501968</t>
  </si>
  <si>
    <t xml:space="preserve">2,43*1</t>
  </si>
  <si>
    <t xml:space="preserve">1,35*1</t>
  </si>
  <si>
    <t xml:space="preserve">1,73*2</t>
  </si>
  <si>
    <t xml:space="preserve">1,24*3</t>
  </si>
  <si>
    <t xml:space="preserve">1,965*1</t>
  </si>
  <si>
    <t xml:space="preserve">211</t>
  </si>
  <si>
    <t xml:space="preserve">764246343</t>
  </si>
  <si>
    <t xml:space="preserve">Oplechování parapetů rovných celoplošně lepené z TiZn lesklého plechu rš 250 mm</t>
  </si>
  <si>
    <t xml:space="preserve">1342037559</t>
  </si>
  <si>
    <t xml:space="preserve">5,95*1</t>
  </si>
  <si>
    <t xml:space="preserve">3,05*5</t>
  </si>
  <si>
    <t xml:space="preserve">2,15*1</t>
  </si>
  <si>
    <t xml:space="preserve">3,35*4</t>
  </si>
  <si>
    <t xml:space="preserve">3,485*2</t>
  </si>
  <si>
    <t xml:space="preserve">2,265*2</t>
  </si>
  <si>
    <t xml:space="preserve">2,215*3</t>
  </si>
  <si>
    <t xml:space="preserve">0,730*1</t>
  </si>
  <si>
    <t xml:space="preserve">212</t>
  </si>
  <si>
    <t xml:space="preserve">764341415</t>
  </si>
  <si>
    <t xml:space="preserve">Lemování rovných zdí střech s krytinou skládanou z TiZn předzvětralého plechu rš 400 mm</t>
  </si>
  <si>
    <t xml:space="preserve">-503501639</t>
  </si>
  <si>
    <t xml:space="preserve">213</t>
  </si>
  <si>
    <t xml:space="preserve">764541314</t>
  </si>
  <si>
    <t xml:space="preserve">Žlab podokapní hranatý z TiZn lesklého plechu rš 330 mm</t>
  </si>
  <si>
    <t xml:space="preserve">1339682379</t>
  </si>
  <si>
    <t xml:space="preserve">214</t>
  </si>
  <si>
    <t xml:space="preserve">764541334</t>
  </si>
  <si>
    <t xml:space="preserve">Roh nebo kout hranatého podokapního žlabu z TiZn lesklého plechu rš 330 mm</t>
  </si>
  <si>
    <t xml:space="preserve">1596230265</t>
  </si>
  <si>
    <t xml:space="preserve">215</t>
  </si>
  <si>
    <t xml:space="preserve">764541345</t>
  </si>
  <si>
    <t xml:space="preserve">Kotlík oválný (trychtýřový) pro podokapní žlaby z TiZn lesklého plechu 330/80 mm</t>
  </si>
  <si>
    <t xml:space="preserve">-1807801272</t>
  </si>
  <si>
    <t xml:space="preserve">216</t>
  </si>
  <si>
    <t xml:space="preserve">764548302</t>
  </si>
  <si>
    <t xml:space="preserve">Hranatý svod včetně objímek, kolen, odskoků z TiZn lesklého plechu o straně 80 mm</t>
  </si>
  <si>
    <t xml:space="preserve">-1100322378</t>
  </si>
  <si>
    <t xml:space="preserve">217</t>
  </si>
  <si>
    <t xml:space="preserve">998764203</t>
  </si>
  <si>
    <t xml:space="preserve">Přesun hmot procentní pro konstrukce klempířské v objektech v do 24 m</t>
  </si>
  <si>
    <t xml:space="preserve">-935503369</t>
  </si>
  <si>
    <t xml:space="preserve">766</t>
  </si>
  <si>
    <t xml:space="preserve">Konstrukce truhlářské</t>
  </si>
  <si>
    <t xml:space="preserve">218</t>
  </si>
  <si>
    <t xml:space="preserve">766660171</t>
  </si>
  <si>
    <t xml:space="preserve">Montáž dveřních křídel otvíravých 1křídlových š do 0,8 m do obložkové zárubně</t>
  </si>
  <si>
    <t xml:space="preserve">1509491731</t>
  </si>
  <si>
    <t xml:space="preserve">1+1+5+6+5+5+4+4</t>
  </si>
  <si>
    <t xml:space="preserve">219</t>
  </si>
  <si>
    <t xml:space="preserve">76666-1</t>
  </si>
  <si>
    <t xml:space="preserve">Dveře dřevěné vnitřní hladké plné laminované,velikost 800/1970 bílé do obložkové zárubně zámek s vložkou  ozn. 1</t>
  </si>
  <si>
    <t xml:space="preserve">437251719</t>
  </si>
  <si>
    <t xml:space="preserve">220</t>
  </si>
  <si>
    <t xml:space="preserve">76666-2</t>
  </si>
  <si>
    <t xml:space="preserve">Dveře dřevěné vnitřní hladké plné laminované,velikost 800/1970 bílé do obložkové zárubně zámek pro WC, na vnitřní straně s madlem  ozn. 2</t>
  </si>
  <si>
    <t xml:space="preserve">-1320551998</t>
  </si>
  <si>
    <t xml:space="preserve">221</t>
  </si>
  <si>
    <t xml:space="preserve">76666-3</t>
  </si>
  <si>
    <t xml:space="preserve">Dveře dřevěné vnitřní hladké, z 2/3 zasklené laminované,velikost 800/1970 bílé do obložkové zárubně zámek mezipokojový, na vnitřní straně s madlem  ozn. 3</t>
  </si>
  <si>
    <t xml:space="preserve">-545018864</t>
  </si>
  <si>
    <t xml:space="preserve">222</t>
  </si>
  <si>
    <t xml:space="preserve">76666-4</t>
  </si>
  <si>
    <t xml:space="preserve">Dveře dřevěné vnitřní hladké, plné laminované bílé velikost 700/1970  do obložkové zárubně zámek pro WC,  ozn. 4</t>
  </si>
  <si>
    <t xml:space="preserve">-19231952</t>
  </si>
  <si>
    <t xml:space="preserve">223</t>
  </si>
  <si>
    <t xml:space="preserve">766660181</t>
  </si>
  <si>
    <t xml:space="preserve">Montáž dveřních křídel otvíravých 1křídlových š do 0,8 m požárních do obložkové zárubně</t>
  </si>
  <si>
    <t xml:space="preserve">1373519037</t>
  </si>
  <si>
    <t xml:space="preserve">9+1</t>
  </si>
  <si>
    <t xml:space="preserve">224</t>
  </si>
  <si>
    <t xml:space="preserve">76666-5</t>
  </si>
  <si>
    <t xml:space="preserve">Dveře dřevěné vnitřní hlsdké polné laminované, bílé vel. 800/1970, do obložkové zárubně, s požární odolností 30 min. zámek s vložkou madlo dle vyhlášky 398/2009 na vnitřní straně  ozn. 5</t>
  </si>
  <si>
    <t xml:space="preserve">941736163</t>
  </si>
  <si>
    <t xml:space="preserve">225</t>
  </si>
  <si>
    <t xml:space="preserve">76666-8</t>
  </si>
  <si>
    <t xml:space="preserve">Dveře dřevěné vnitřní hladké plné laminované, bílé vel. 600/1970, do obložkové zárubně, s požární odolností 30 min. zámek s vložkou bez madla   ozn. 8</t>
  </si>
  <si>
    <t xml:space="preserve">-1055705806</t>
  </si>
  <si>
    <t xml:space="preserve">226</t>
  </si>
  <si>
    <t xml:space="preserve">766660182</t>
  </si>
  <si>
    <t xml:space="preserve">Montáž dveřních křídel otvíravých 1křídlových š přes 0,8 m požárních do obložkové zárubně</t>
  </si>
  <si>
    <t xml:space="preserve">-1817751323</t>
  </si>
  <si>
    <t xml:space="preserve">227</t>
  </si>
  <si>
    <t xml:space="preserve">76666-7</t>
  </si>
  <si>
    <t xml:space="preserve">Dveře dřevěné vnitřní plné laminované, bílé vel. 900/1970 do obložkové zárubně jednokřídlové s požární odolnodtí 30 min, zámek s vložkou, bez madla ozn. 7</t>
  </si>
  <si>
    <t xml:space="preserve">-411296852</t>
  </si>
  <si>
    <t xml:space="preserve">228</t>
  </si>
  <si>
    <t xml:space="preserve">766660183</t>
  </si>
  <si>
    <t xml:space="preserve">Montáž dveřních křídel otvíravých 2křídlových požárních do obložkové zárubně</t>
  </si>
  <si>
    <t xml:space="preserve">-1505842976</t>
  </si>
  <si>
    <t xml:space="preserve">229</t>
  </si>
  <si>
    <t xml:space="preserve">76666-6</t>
  </si>
  <si>
    <t xml:space="preserve">Dveře dřevěné vnitřní hlsdké plné laminované, bílé vel. 1350/1970 do obložkové zárubně š. hlavního křídla 800mm s požární odolností 30 min. zámek s vložkou madlo dle vyhl. 308/2009 na vnitřní straně ozn. 6</t>
  </si>
  <si>
    <t xml:space="preserve">330186145</t>
  </si>
  <si>
    <t xml:space="preserve">230</t>
  </si>
  <si>
    <t xml:space="preserve">76666-9</t>
  </si>
  <si>
    <t xml:space="preserve">Dveře dřevěné vnitřní hladké plné laminované, bílé vel. 1500/1970 do obložkové zárubně š. hlavního křídla 900mm s požární odolností 30 min. zámek s vložkou madlo dle vyhl. 308/2009 na vnitřní straně ozn. 9</t>
  </si>
  <si>
    <t xml:space="preserve">659496908</t>
  </si>
  <si>
    <t xml:space="preserve">231</t>
  </si>
  <si>
    <t xml:space="preserve">766660311</t>
  </si>
  <si>
    <t xml:space="preserve">Montáž posuvných dveří jednokřídlových průchozí šířky do 800 mm do pouzdra s jednou kapsou</t>
  </si>
  <si>
    <t xml:space="preserve">2014319353</t>
  </si>
  <si>
    <t xml:space="preserve">232</t>
  </si>
  <si>
    <t xml:space="preserve">76666-11</t>
  </si>
  <si>
    <t xml:space="preserve">Dveře dřevěné vnitřní hladké plné laminované, bílé vel. 900/1970 ,včetně obložkové zárubně posuvné</t>
  </si>
  <si>
    <t xml:space="preserve">-83714105</t>
  </si>
  <si>
    <t xml:space="preserve">233</t>
  </si>
  <si>
    <t xml:space="preserve">766682111</t>
  </si>
  <si>
    <t xml:space="preserve">Montáž zárubní obložkových pro dveře jednokřídlové tl stěny do 170 mm</t>
  </si>
  <si>
    <t xml:space="preserve">1726003081</t>
  </si>
  <si>
    <t xml:space="preserve">234</t>
  </si>
  <si>
    <t xml:space="preserve">611822-1</t>
  </si>
  <si>
    <t xml:space="preserve">Zárubeň dřevěná laminovaná obložková pro dveře jednokřídlové 60,70,80,a 90/197 pro tl stěny do 17 cm</t>
  </si>
  <si>
    <t xml:space="preserve">1341644616</t>
  </si>
  <si>
    <t xml:space="preserve">235</t>
  </si>
  <si>
    <t xml:space="preserve">766682211</t>
  </si>
  <si>
    <t xml:space="preserve">Montáž zárubní obložkových protipožárních pro dveře jednokřídlové tl stěny do 170 mm</t>
  </si>
  <si>
    <t xml:space="preserve">189206723</t>
  </si>
  <si>
    <t xml:space="preserve">236</t>
  </si>
  <si>
    <t xml:space="preserve">611822-2</t>
  </si>
  <si>
    <t xml:space="preserve">Zárubeň dřevěná laminovaná obložková  pro dveře jednokřídlové - protipožární  60,70,80,a 90/197 pro tl stěny do 17 cm</t>
  </si>
  <si>
    <t xml:space="preserve">1091616837</t>
  </si>
  <si>
    <t xml:space="preserve">237</t>
  </si>
  <si>
    <t xml:space="preserve">766682221</t>
  </si>
  <si>
    <t xml:space="preserve">Montáž zárubní obložkových protipožárních pro dveře dvoukřídlové tl stěny do 170 mm</t>
  </si>
  <si>
    <t xml:space="preserve">-411459388</t>
  </si>
  <si>
    <t xml:space="preserve">238</t>
  </si>
  <si>
    <t xml:space="preserve">611822-3</t>
  </si>
  <si>
    <t xml:space="preserve">Zárubeň dřevěná laminovaná obložková pro dveře protipožární dvoukřídlové 1350,1500/1970 tl. stěny do 17 cm</t>
  </si>
  <si>
    <t xml:space="preserve">2106395785</t>
  </si>
  <si>
    <t xml:space="preserve">239</t>
  </si>
  <si>
    <t xml:space="preserve">766694111</t>
  </si>
  <si>
    <t xml:space="preserve">Montáž parapetních desek dřevěných nebo plastových šířky do 30 cm délky do 1,0 m</t>
  </si>
  <si>
    <t xml:space="preserve">499290667</t>
  </si>
  <si>
    <t xml:space="preserve">9   "19</t>
  </si>
  <si>
    <t xml:space="preserve">1  "29</t>
  </si>
  <si>
    <t xml:space="preserve">240</t>
  </si>
  <si>
    <t xml:space="preserve">766694112</t>
  </si>
  <si>
    <t xml:space="preserve">Montáž parapetních desek dřevěných nebo plastových šířky do 30 cm délky do 1,6 m</t>
  </si>
  <si>
    <t xml:space="preserve">-1383178367</t>
  </si>
  <si>
    <t xml:space="preserve">3  "20</t>
  </si>
  <si>
    <t xml:space="preserve">3  "21</t>
  </si>
  <si>
    <t xml:space="preserve">3  "23</t>
  </si>
  <si>
    <t xml:space="preserve">4  "25</t>
  </si>
  <si>
    <t xml:space="preserve">4 "27</t>
  </si>
  <si>
    <t xml:space="preserve">241</t>
  </si>
  <si>
    <t xml:space="preserve">766694123</t>
  </si>
  <si>
    <t xml:space="preserve">Montáž parapetních dřevěných nebo plastových šířky přes 30 cm délky do 2,6 m</t>
  </si>
  <si>
    <t xml:space="preserve">26436715</t>
  </si>
  <si>
    <t xml:space="preserve">1  "22</t>
  </si>
  <si>
    <t xml:space="preserve">1  "24</t>
  </si>
  <si>
    <t xml:space="preserve">1  "26</t>
  </si>
  <si>
    <t xml:space="preserve">1  "28</t>
  </si>
  <si>
    <t xml:space="preserve">242</t>
  </si>
  <si>
    <t xml:space="preserve">7666941-1</t>
  </si>
  <si>
    <t xml:space="preserve">Dodání okeních parapetů , parapetní desky lepené z tvrdého dřeva, včetně provedení nátěrů - šíře do 25 cm nutno přeměřit dle osazení oken</t>
  </si>
  <si>
    <t xml:space="preserve">572722354</t>
  </si>
  <si>
    <t xml:space="preserve">0,70*9</t>
  </si>
  <si>
    <t xml:space="preserve">1,35*3</t>
  </si>
  <si>
    <t xml:space="preserve">1,50*3</t>
  </si>
  <si>
    <t xml:space="preserve">1,715*1</t>
  </si>
  <si>
    <t xml:space="preserve">1,50*4</t>
  </si>
  <si>
    <t xml:space="preserve">0,725*1</t>
  </si>
  <si>
    <t xml:space="preserve">243</t>
  </si>
  <si>
    <t xml:space="preserve">998766203</t>
  </si>
  <si>
    <t xml:space="preserve">Přesun hmot procentní pro konstrukce truhlářské v objektech v do 24 m</t>
  </si>
  <si>
    <t xml:space="preserve">545804244</t>
  </si>
  <si>
    <t xml:space="preserve">767</t>
  </si>
  <si>
    <t xml:space="preserve">Konstrukce zámečnické</t>
  </si>
  <si>
    <t xml:space="preserve">244</t>
  </si>
  <si>
    <t xml:space="preserve">767113110</t>
  </si>
  <si>
    <t xml:space="preserve">Montáž stěn pro zasklení z Al profilů plochy do 6 m2</t>
  </si>
  <si>
    <t xml:space="preserve">-98402639</t>
  </si>
  <si>
    <t xml:space="preserve">245</t>
  </si>
  <si>
    <t xml:space="preserve">767-10</t>
  </si>
  <si>
    <t xml:space="preserve">Stěna hliníková prosklená bezpečnostním sklem a podávacím okenkem výsuvným a s dveřmi pravými. Stěna vel. 1980 x 2050 kompletní dodávka ozn. tab. 10</t>
  </si>
  <si>
    <t xml:space="preserve">286232497</t>
  </si>
  <si>
    <t xml:space="preserve">246</t>
  </si>
  <si>
    <t xml:space="preserve">767113130</t>
  </si>
  <si>
    <t xml:space="preserve">Montáž stěn pro zasklení z Al profilů plochy do 12 m2</t>
  </si>
  <si>
    <t xml:space="preserve">1671620059</t>
  </si>
  <si>
    <t xml:space="preserve">247</t>
  </si>
  <si>
    <t xml:space="preserve">767-13</t>
  </si>
  <si>
    <t xml:space="preserve">Stěna hliníková rohová, prosklená trojsklem, jedno okno otevíravé a sklápěcí, ostatní pevná kompletní dodávka. Stěna vel. 1300 + 1445+935/2800  ozn. tab. 13</t>
  </si>
  <si>
    <t xml:space="preserve">-1677054060</t>
  </si>
  <si>
    <t xml:space="preserve">248</t>
  </si>
  <si>
    <t xml:space="preserve">767161R1-Z1</t>
  </si>
  <si>
    <t xml:space="preserve">Dodávka a montáž zábradlí schodišťového nerezové dle výkresové dokumetace ozn. Z1</t>
  </si>
  <si>
    <t xml:space="preserve">1511820677</t>
  </si>
  <si>
    <t xml:space="preserve">249</t>
  </si>
  <si>
    <t xml:space="preserve">767161R1-Z2</t>
  </si>
  <si>
    <t xml:space="preserve">Dodávka a montáž zábradlí schodišťového nerezové dle výkresové dokumetace ozn. Z2</t>
  </si>
  <si>
    <t xml:space="preserve">-447401574</t>
  </si>
  <si>
    <t xml:space="preserve">250</t>
  </si>
  <si>
    <t xml:space="preserve">767161R1-Z3</t>
  </si>
  <si>
    <t xml:space="preserve">Dodávka a montáž zábradlí schodišťového nerezové dle výkresové dokumetace ozn. Z3</t>
  </si>
  <si>
    <t xml:space="preserve">569097156</t>
  </si>
  <si>
    <t xml:space="preserve">251</t>
  </si>
  <si>
    <t xml:space="preserve">767161R1-Z4</t>
  </si>
  <si>
    <t xml:space="preserve">Dodávka a montáž zábradlí schodišťového nerezové dle výkresové dokumetace ozn. Z4</t>
  </si>
  <si>
    <t xml:space="preserve">1508744995</t>
  </si>
  <si>
    <t xml:space="preserve">252</t>
  </si>
  <si>
    <t xml:space="preserve">767161R1-Z5</t>
  </si>
  <si>
    <t xml:space="preserve">Dodávka a montáž zábradlí schodišťového nerezové dle výkresové dokumetace ozn. Z5</t>
  </si>
  <si>
    <t xml:space="preserve">-32234464</t>
  </si>
  <si>
    <t xml:space="preserve">253</t>
  </si>
  <si>
    <t xml:space="preserve">767161R1-Z6</t>
  </si>
  <si>
    <t xml:space="preserve">Dodávka a montáž zábradlí schodišťového nerezové dle výkresové dokumetace ozn. Z6</t>
  </si>
  <si>
    <t xml:space="preserve">1309357445</t>
  </si>
  <si>
    <t xml:space="preserve">254</t>
  </si>
  <si>
    <t xml:space="preserve">767161R1-Z7</t>
  </si>
  <si>
    <t xml:space="preserve">Dodávka a montáž zábradlí schodišťového nerezové dle výkresové dokumetace ozn. Z7</t>
  </si>
  <si>
    <t xml:space="preserve">-1923833877</t>
  </si>
  <si>
    <t xml:space="preserve">255</t>
  </si>
  <si>
    <t xml:space="preserve">767161R1-Z8</t>
  </si>
  <si>
    <t xml:space="preserve">Dodávka a montáž zábradlí trubkové pozinkováno dle výkresové dokumetace ozn. Z8</t>
  </si>
  <si>
    <t xml:space="preserve">-1323646725</t>
  </si>
  <si>
    <t xml:space="preserve">256</t>
  </si>
  <si>
    <t xml:space="preserve">767161R2-Z8</t>
  </si>
  <si>
    <t xml:space="preserve">Dodávka a montáž madla schodiště trubky nerez 45x2,5mm, 12x zavíčkovat, 18 ks nerezových korevních prvků pro uchycení madla ke stěně</t>
  </si>
  <si>
    <t xml:space="preserve">328275097</t>
  </si>
  <si>
    <t xml:space="preserve">257</t>
  </si>
  <si>
    <t xml:space="preserve">767620125</t>
  </si>
  <si>
    <t xml:space="preserve">Montáž oken kovových zdvojených otevíravých do zdiva plochy do 0,6 m2</t>
  </si>
  <si>
    <t xml:space="preserve">985342343</t>
  </si>
  <si>
    <t xml:space="preserve">0,70*0,65*9</t>
  </si>
  <si>
    <t xml:space="preserve">258</t>
  </si>
  <si>
    <t xml:space="preserve">767620-19</t>
  </si>
  <si>
    <t xml:space="preserve">Okno hliníkové, prosklené trojsklem, sklápěcí, doplněné pákovou mechanizací  vel. 700/650  ozn. 19</t>
  </si>
  <si>
    <t xml:space="preserve">-1516135686</t>
  </si>
  <si>
    <t xml:space="preserve">259</t>
  </si>
  <si>
    <t xml:space="preserve">767620126</t>
  </si>
  <si>
    <t xml:space="preserve">Montáž oken kovových zdvojených otevíravých do zdiva plochy do 1,5 m2</t>
  </si>
  <si>
    <t xml:space="preserve">-977582846</t>
  </si>
  <si>
    <t xml:space="preserve">1,35*0,65*3</t>
  </si>
  <si>
    <t xml:space="preserve">260</t>
  </si>
  <si>
    <t xml:space="preserve">767620-20</t>
  </si>
  <si>
    <t xml:space="preserve">Okno hliníkové, prosklené trojsklem, sklápěcí, doplněný pákovou mechanizací  vel. 1350/650   ozn. 20</t>
  </si>
  <si>
    <t xml:space="preserve">-194674216</t>
  </si>
  <si>
    <t xml:space="preserve">261</t>
  </si>
  <si>
    <t xml:space="preserve">767620127</t>
  </si>
  <si>
    <t xml:space="preserve">Montáž oken kovových zdvojených otevíravých do zdiva plochy do 2,5 m2</t>
  </si>
  <si>
    <t xml:space="preserve">-1172530442</t>
  </si>
  <si>
    <t xml:space="preserve">1,50*1,55*5  "25</t>
  </si>
  <si>
    <t xml:space="preserve">1,5*1,55*5  "27</t>
  </si>
  <si>
    <t xml:space="preserve">0,725*1,95*1"29</t>
  </si>
  <si>
    <t xml:space="preserve">0,70*2,40*1"33</t>
  </si>
  <si>
    <t xml:space="preserve">262</t>
  </si>
  <si>
    <t xml:space="preserve">767620-25</t>
  </si>
  <si>
    <t xml:space="preserve">Okno hliníkové, prosklené trojsklem, dvoukřídlové, horní křídlo pevné, dolní křídlo sklápěcí  vel. 1500/1550   ozn. 25</t>
  </si>
  <si>
    <t xml:space="preserve">-1881096575</t>
  </si>
  <si>
    <t xml:space="preserve">263</t>
  </si>
  <si>
    <t xml:space="preserve">767620-25  Ž</t>
  </si>
  <si>
    <t xml:space="preserve">Dodávka a montáž venkovní  hliníkové žaluzie s ručním ovládáním, včetně tepelně izolačních schránek  pro okno 1500/1550  ozn.25</t>
  </si>
  <si>
    <t xml:space="preserve">-1675610655</t>
  </si>
  <si>
    <t xml:space="preserve">264</t>
  </si>
  <si>
    <t xml:space="preserve">767620-27</t>
  </si>
  <si>
    <t xml:space="preserve">Okno hliníkové, prosklené trojsklem, jednokřídlové, otevíravé s sklápěcí  vel. 1500/1550   ozn. 27</t>
  </si>
  <si>
    <t xml:space="preserve">872779821</t>
  </si>
  <si>
    <t xml:space="preserve">265</t>
  </si>
  <si>
    <t xml:space="preserve">767620-27  Ž</t>
  </si>
  <si>
    <t xml:space="preserve">Dodávka a montáž venkovní  hliníkové žaluzie s ručním ovládáním, včetně tepelně izolačních schránek  pro okno 1500/1550  ozn.27</t>
  </si>
  <si>
    <t xml:space="preserve">-1604108682</t>
  </si>
  <si>
    <t xml:space="preserve">266</t>
  </si>
  <si>
    <t xml:space="preserve">767620-29</t>
  </si>
  <si>
    <t xml:space="preserve">Okno hliníkové, prosklené trojsklem, dvoukřídlové, horní křídlo otevíravé s sklápěcí dolní křídlo pevné  vel. 725/1950   ozn. 29</t>
  </si>
  <si>
    <t xml:space="preserve">879599624</t>
  </si>
  <si>
    <t xml:space="preserve">267</t>
  </si>
  <si>
    <t xml:space="preserve">767620-33</t>
  </si>
  <si>
    <t xml:space="preserve">Okno hliníkové, prosklené trojsklem, dvoukřídlové, horní křídlo otevíravé s sklápěcí (levé), dolní křídlo pevné  vel. 700/2400   ozn. 33</t>
  </si>
  <si>
    <t xml:space="preserve">896547167</t>
  </si>
  <si>
    <t xml:space="preserve">268</t>
  </si>
  <si>
    <t xml:space="preserve">767620128</t>
  </si>
  <si>
    <t xml:space="preserve">Montáž oken kovových zdvojených otevíravých do zdiva plochy přes 2,5 m2</t>
  </si>
  <si>
    <t xml:space="preserve">644645545</t>
  </si>
  <si>
    <t xml:space="preserve">1,375*2,8*4 "16</t>
  </si>
  <si>
    <t xml:space="preserve">1,50*2,80*2" 17</t>
  </si>
  <si>
    <t xml:space="preserve">1,05*2,80*2" 18</t>
  </si>
  <si>
    <t xml:space="preserve">1,50*1,95*3  "21</t>
  </si>
  <si>
    <t xml:space="preserve">1,75*1,95*1  "22</t>
  </si>
  <si>
    <t xml:space="preserve">1,50*1,95*3"  23</t>
  </si>
  <si>
    <t xml:space="preserve">1,715*1,95*1" 24</t>
  </si>
  <si>
    <t xml:space="preserve">1,715*1,55*1"26</t>
  </si>
  <si>
    <t xml:space="preserve">1,715*1,55*1"28</t>
  </si>
  <si>
    <t xml:space="preserve">1,19*2,40*1"30</t>
  </si>
  <si>
    <t xml:space="preserve">1,19*2,40*2"31</t>
  </si>
  <si>
    <t xml:space="preserve">1,64*2,40*2"32</t>
  </si>
  <si>
    <t xml:space="preserve">1,0*2,40*1"34</t>
  </si>
  <si>
    <t xml:space="preserve">269</t>
  </si>
  <si>
    <t xml:space="preserve">767620-16</t>
  </si>
  <si>
    <t xml:space="preserve">Okno hliníkové, prosklené trojsklem, horní křídlo otevíravé a sklápěcí, dolní pevné,  včetně dodávky a montáže rolety se schránkou v lící fasády  vel. 1375/2800  ozn. 16</t>
  </si>
  <si>
    <t xml:space="preserve">-1116165578</t>
  </si>
  <si>
    <t xml:space="preserve">270</t>
  </si>
  <si>
    <t xml:space="preserve">767620-17</t>
  </si>
  <si>
    <t xml:space="preserve">Okno hliníkové, prosklené trojsklem, horní křídlo otevíravé a sklápěcí, dolní pevné,  bez rolety  vel. 1500/2800  ozn. 17</t>
  </si>
  <si>
    <t xml:space="preserve">860032607</t>
  </si>
  <si>
    <t xml:space="preserve">271</t>
  </si>
  <si>
    <t xml:space="preserve">767620-18</t>
  </si>
  <si>
    <t xml:space="preserve">Okno hliníkové, prosklené trojsklem, horní křídlo otevíravé a sklápěcí, dolní pevné,  bez rolety  vel. 1050/2800  ozn. 18</t>
  </si>
  <si>
    <t xml:space="preserve">-2005559899</t>
  </si>
  <si>
    <t xml:space="preserve">272</t>
  </si>
  <si>
    <t xml:space="preserve">767620-21</t>
  </si>
  <si>
    <t xml:space="preserve">Okno hliníkové, prosklené trojsklem, trojkřídlové, horní a dolní křídlo pevné, střední sklápěcí  vel. 1500/1950  ozn. 21</t>
  </si>
  <si>
    <t xml:space="preserve">-748967022</t>
  </si>
  <si>
    <t xml:space="preserve">273</t>
  </si>
  <si>
    <t xml:space="preserve">767620-21  Ž</t>
  </si>
  <si>
    <t xml:space="preserve">Dodávka a montáž venkovní  hliníkové žaluzie s ručním ovládáním, včetně tepelně izolačních schránek  pro okno 1500/1950  ozn.21</t>
  </si>
  <si>
    <t xml:space="preserve">-1379616452</t>
  </si>
  <si>
    <t xml:space="preserve">274</t>
  </si>
  <si>
    <t xml:space="preserve">767620-22</t>
  </si>
  <si>
    <t xml:space="preserve">Okno hliníkové, prosklené trojsklem, trojkřídlové, horní a dolní křídlo pevné, střední sklápěcí  vel. 1715/1950  ozn. 22</t>
  </si>
  <si>
    <t xml:space="preserve">-940897602</t>
  </si>
  <si>
    <t xml:space="preserve">275</t>
  </si>
  <si>
    <t xml:space="preserve">767620-22  Ž</t>
  </si>
  <si>
    <t xml:space="preserve">Dodávka a montáž venkovní  hliníkové žaluzie s ručním ovládáním včetně tepelně izolačních schránek  pro okno 1715/1950  ozn.22</t>
  </si>
  <si>
    <t xml:space="preserve">-1260066454</t>
  </si>
  <si>
    <t xml:space="preserve">276</t>
  </si>
  <si>
    <t xml:space="preserve">767620-23</t>
  </si>
  <si>
    <t xml:space="preserve">Okno hliníkové, prosklené trojsklem, dvoukřídlové, horní  křídlo otevíravé a sklápěcí, dolní křídlo pevné  vel. 1500/1950  ozn. 23</t>
  </si>
  <si>
    <t xml:space="preserve">-761864873</t>
  </si>
  <si>
    <t xml:space="preserve">277</t>
  </si>
  <si>
    <t xml:space="preserve">767620-23  Ž</t>
  </si>
  <si>
    <t xml:space="preserve">Dodávka a montáž venkovní  hliníkové žaluzie s ručním ovládáním, včetně tepelně izolačních schránek  pro okno 1500/1950  ozn.23</t>
  </si>
  <si>
    <t xml:space="preserve">1393682193</t>
  </si>
  <si>
    <t xml:space="preserve">278</t>
  </si>
  <si>
    <t xml:space="preserve">767620-24</t>
  </si>
  <si>
    <t xml:space="preserve">Okno hliníkové, prosklené trojsklem, dvoukřídlové, horní  křídlo otevíravé a sklápěcí, dolní křídlo pevné  vel. 1715/1950  ozn. 24</t>
  </si>
  <si>
    <t xml:space="preserve">1512075046</t>
  </si>
  <si>
    <t xml:space="preserve">279</t>
  </si>
  <si>
    <t xml:space="preserve">767620-24  Ž</t>
  </si>
  <si>
    <t xml:space="preserve">Dodávka a montáž venkovní  hliníkové žaluzie s ručním ovládáním, včetně tepelně izolačních schránek  pro okno 1715/1950  ozn.24</t>
  </si>
  <si>
    <t xml:space="preserve">-1242210165</t>
  </si>
  <si>
    <t xml:space="preserve">280</t>
  </si>
  <si>
    <t xml:space="preserve">767620-26</t>
  </si>
  <si>
    <t xml:space="preserve">Okno hliníkové, prosklené trojsklem, dvoukřídlové, horní  křídlo pevné, dolní křídlo sklápěcí  vel. 1715/1550  ozn. 26</t>
  </si>
  <si>
    <t xml:space="preserve">-405114142</t>
  </si>
  <si>
    <t xml:space="preserve">281</t>
  </si>
  <si>
    <t xml:space="preserve">767620-26  Ž</t>
  </si>
  <si>
    <t xml:space="preserve">Dodávka a montáž venkovní  hliníkové žaluzie s ručním ovládáním, včetně tepelně izolačních schránek  pro okno 1715/1550  ozn.26</t>
  </si>
  <si>
    <t xml:space="preserve">217921679</t>
  </si>
  <si>
    <t xml:space="preserve">282</t>
  </si>
  <si>
    <t xml:space="preserve">767620-28</t>
  </si>
  <si>
    <t xml:space="preserve">Okno hliníkové, prosklené trojsklem, jednokřídlové, otevíravé a  sklápěcí  vel. 1715/1550  ozn. 28</t>
  </si>
  <si>
    <t xml:space="preserve">850935286</t>
  </si>
  <si>
    <t xml:space="preserve">283</t>
  </si>
  <si>
    <t xml:space="preserve">767620-28  Ž</t>
  </si>
  <si>
    <t xml:space="preserve">Dodávka a montáž venkovní  hliníkové žaluzie s ručním ovládáním, včetně tepelně izolačních schránek  pro okno 1715/1550  ozn.28</t>
  </si>
  <si>
    <t xml:space="preserve">-1874960702</t>
  </si>
  <si>
    <t xml:space="preserve">284</t>
  </si>
  <si>
    <t xml:space="preserve">767620-30</t>
  </si>
  <si>
    <t xml:space="preserve">Dveře balkonové hliníkové, prosklené trojsklem, dvoukřídlové,  otevíravé a  sklápěcí, včetně doplnění na vnější stranu zábradlí    vel. 1190/2400  ozn. 30</t>
  </si>
  <si>
    <t xml:space="preserve">-371054140</t>
  </si>
  <si>
    <t xml:space="preserve">285</t>
  </si>
  <si>
    <t xml:space="preserve">767620-31</t>
  </si>
  <si>
    <t xml:space="preserve">Okno hliníkové, prosklené trojsklem, čtyřkřídlové, horní křídla otevíravá a sklápěcí, dolní křídla pevná    vel. 1190/2400  ozn. 31</t>
  </si>
  <si>
    <t xml:space="preserve">-1970036067</t>
  </si>
  <si>
    <t xml:space="preserve">286</t>
  </si>
  <si>
    <t xml:space="preserve">767620-32</t>
  </si>
  <si>
    <t xml:space="preserve">Okno hliníkové, prosklené trojsklem, tříkřídlové, horní křídlo otevíravé a sklápěcí, dolní a boční křídla pevná (dělení dle vstupních dveří)   vel. 1640/2400  ozn. 32</t>
  </si>
  <si>
    <t xml:space="preserve">-456503460</t>
  </si>
  <si>
    <t xml:space="preserve">287</t>
  </si>
  <si>
    <t xml:space="preserve">767620-34</t>
  </si>
  <si>
    <t xml:space="preserve">Okno hliníkové, prosklené trojsklem, jednokřídlové pevné s požární odolností 30 min.   vel. 1100/2400  ozn. 34</t>
  </si>
  <si>
    <t xml:space="preserve">-409727810</t>
  </si>
  <si>
    <t xml:space="preserve">288</t>
  </si>
  <si>
    <t xml:space="preserve">767640112</t>
  </si>
  <si>
    <t xml:space="preserve">Montáž dveří ocelových vchodových jednokřídlových s nadsvětlíkem</t>
  </si>
  <si>
    <t xml:space="preserve">187334697</t>
  </si>
  <si>
    <t xml:space="preserve">289</t>
  </si>
  <si>
    <t xml:space="preserve">76764-14</t>
  </si>
  <si>
    <t xml:space="preserve">Dveře hliníkové plné, pravé ven otevíravé š. 1000/2000 mm (1150/2800)s nadsvětlíkem proskleným trojsklem, nadsvěrlík vyklápěcí, zámek s bezpečnostní vložkou, včetně dodávky a montáže rolety se schránkou v lící fasády  Ozn. 14P</t>
  </si>
  <si>
    <t xml:space="preserve">1168985186</t>
  </si>
  <si>
    <t xml:space="preserve">290</t>
  </si>
  <si>
    <t xml:space="preserve">76764-15</t>
  </si>
  <si>
    <t xml:space="preserve">Dveře hliníkové plné, pravé dovnitř otevíravé š. 900/2000 mm (1050/2800) s nadsvětlíkem proskleným trojsklem, nadsvěrlík vyklápěcí, zámek s bezpečnostní vložkou, včetně dodávky a montáž  rolety se schránkou v lící fasády  Ozn. 15P</t>
  </si>
  <si>
    <t xml:space="preserve">2064870568</t>
  </si>
  <si>
    <t xml:space="preserve">291</t>
  </si>
  <si>
    <t xml:space="preserve">767640222</t>
  </si>
  <si>
    <t xml:space="preserve">Montáž dveří ocelových vchodových dvoukřídlových s nadsvětlíkem</t>
  </si>
  <si>
    <t xml:space="preserve">1494928812</t>
  </si>
  <si>
    <t xml:space="preserve">292</t>
  </si>
  <si>
    <t xml:space="preserve">767640-35</t>
  </si>
  <si>
    <t xml:space="preserve">Dveře hliníkové vstupní, dvoukřídlové prosklené bezpečnostním trojsklem, š. hlavního křídla min 90 mm, levé, dovnitř otevíravé, nadsvětlík sklápěcí bezpečnostní zámek,včetně elektrického ovládání, madlo dle vyhl. 308/2009 vel.(1640/2800) ozn. 35L</t>
  </si>
  <si>
    <t xml:space="preserve">995798431</t>
  </si>
  <si>
    <t xml:space="preserve">293</t>
  </si>
  <si>
    <t xml:space="preserve">767640-36</t>
  </si>
  <si>
    <t xml:space="preserve">Dveře hliníkové vstupní, dvoukřídlové prosklené bezpečnostním trojsklem, š. hlavního křídla min 90 mm, levé, dovnitř otevíravé, nadsvětlík sklápěcí bezpečnostní zámek,včetně elektrického ovládání, madlo dle vyhl. 308/2009 vel.(2240/2800) ozn. 36L</t>
  </si>
  <si>
    <t xml:space="preserve">-1597698085</t>
  </si>
  <si>
    <t xml:space="preserve">350</t>
  </si>
  <si>
    <t xml:space="preserve">767640-37</t>
  </si>
  <si>
    <t xml:space="preserve"> Dodávka+ montáž příplatek na zřízení systému centrálního klíče</t>
  </si>
  <si>
    <t xml:space="preserve">1675511122</t>
  </si>
  <si>
    <t xml:space="preserve">294</t>
  </si>
  <si>
    <t xml:space="preserve">998767203</t>
  </si>
  <si>
    <t xml:space="preserve">Přesun hmot procentní pro zámečnické konstrukce v objektech v do 24 m</t>
  </si>
  <si>
    <t xml:space="preserve">219581643</t>
  </si>
  <si>
    <t xml:space="preserve">771</t>
  </si>
  <si>
    <t xml:space="preserve">Podlahy z dlaždic</t>
  </si>
  <si>
    <t xml:space="preserve">295</t>
  </si>
  <si>
    <t xml:space="preserve">771274114</t>
  </si>
  <si>
    <t xml:space="preserve">Montáž obkladů stupnic z dlaždic keramických flexibilní lepidlo š do 350 mm</t>
  </si>
  <si>
    <t xml:space="preserve">191518599</t>
  </si>
  <si>
    <t xml:space="preserve">1,10*18</t>
  </si>
  <si>
    <t xml:space="preserve">1,10*17*2</t>
  </si>
  <si>
    <t xml:space="preserve">296</t>
  </si>
  <si>
    <t xml:space="preserve">771274232</t>
  </si>
  <si>
    <t xml:space="preserve">Montáž obkladů podstupnic z dlaždic hladkých keramických flexibilní lepidlo v do 200 mm</t>
  </si>
  <si>
    <t xml:space="preserve">1355582433</t>
  </si>
  <si>
    <t xml:space="preserve">1,10*21</t>
  </si>
  <si>
    <t xml:space="preserve">1,10*19*2</t>
  </si>
  <si>
    <t xml:space="preserve">297</t>
  </si>
  <si>
    <t xml:space="preserve">771274-1</t>
  </si>
  <si>
    <t xml:space="preserve">Dodávka dlaždic keramických schodiště a podesty neklouzavý povrch (min R10),schodišťová ramena budou mít první a poslední stupeň barevně odlišný,  cena dle dodávky a výběru investora</t>
  </si>
  <si>
    <t xml:space="preserve">2065581095</t>
  </si>
  <si>
    <t xml:space="preserve">4,936*1,04  "podesty</t>
  </si>
  <si>
    <t xml:space="preserve">64,90*0,16*1,1  "podstupnice</t>
  </si>
  <si>
    <t xml:space="preserve">57,20*0,315*1,1 "stupnice</t>
  </si>
  <si>
    <t xml:space="preserve">298</t>
  </si>
  <si>
    <t xml:space="preserve">771474113</t>
  </si>
  <si>
    <t xml:space="preserve">Montáž soklíků z dlaždic keramických rovných flexibilní lepidlo v do 120 mm</t>
  </si>
  <si>
    <t xml:space="preserve">1279131975</t>
  </si>
  <si>
    <t xml:space="preserve">0,10+0,30+0,30+0,61+1,10+0,10+5,79+0,5+0,5+1,0    "101</t>
  </si>
  <si>
    <t xml:space="preserve">2,05-1,20+2,65+0,10+0,30</t>
  </si>
  <si>
    <t xml:space="preserve">0,30+0,10+3,35-0,8+0,30+0,25+1,6+0,08+2,06+0,20</t>
  </si>
  <si>
    <t xml:space="preserve">0,20+1,87+0,115+1,79+0,115+0,90+0,30-0,7-0,7</t>
  </si>
  <si>
    <t xml:space="preserve">6,80-0,8+0,2+0,2-0,8+0,2+0,2</t>
  </si>
  <si>
    <t xml:space="preserve">Mezisoučet    101</t>
  </si>
  <si>
    <t xml:space="preserve">0,10+0,30+0,30+2,0</t>
  </si>
  <si>
    <t xml:space="preserve">2,05-1,2+2,65+0,10+0,30+0,30+0,10</t>
  </si>
  <si>
    <t xml:space="preserve">11,65-1,35+0,20+0,20-0,8-0,8-0,8</t>
  </si>
  <si>
    <t xml:space="preserve">Mezisoučet  201</t>
  </si>
  <si>
    <t xml:space="preserve">0,10+0,30+0,30+3,30</t>
  </si>
  <si>
    <t xml:space="preserve">Mezisoučet  301</t>
  </si>
  <si>
    <t xml:space="preserve">3,25+2,05-1,2+2,65+0,13+0,30+0,30+0,10</t>
  </si>
  <si>
    <t xml:space="preserve">7,20-1,35+0,20+0,20-0,8</t>
  </si>
  <si>
    <t xml:space="preserve">2,015+0,115-0,8</t>
  </si>
  <si>
    <t xml:space="preserve">Mezisoučet  401</t>
  </si>
  <si>
    <t xml:space="preserve">(4,325+2,014)*2   "410</t>
  </si>
  <si>
    <t xml:space="preserve">-0,80-0,7+0,3+0,3</t>
  </si>
  <si>
    <t xml:space="preserve">Mezisoučet 410</t>
  </si>
  <si>
    <t xml:space="preserve">299</t>
  </si>
  <si>
    <t xml:space="preserve">77147-1</t>
  </si>
  <si>
    <t xml:space="preserve">Soklík keramický v=10 cm, cena dle dodávky a výběru investora</t>
  </si>
  <si>
    <t xml:space="preserve">1037296692</t>
  </si>
  <si>
    <t xml:space="preserve">89,568*1,04</t>
  </si>
  <si>
    <t xml:space="preserve">300</t>
  </si>
  <si>
    <t xml:space="preserve">771474133</t>
  </si>
  <si>
    <t xml:space="preserve">Montáž soklíků z dlaždic keramických schodišťových stupňovitých flexibilní lepidlo v do 120 mm</t>
  </si>
  <si>
    <t xml:space="preserve">1141512969</t>
  </si>
  <si>
    <t xml:space="preserve">0,61+1,10+1,16+2,44+0,935+2,44 "1NP</t>
  </si>
  <si>
    <t xml:space="preserve">0,315+0,315+1,11+1,185+4,737 "2NP</t>
  </si>
  <si>
    <t xml:space="preserve">0,315+0,315+1,11+1,185+4,737  "3NP</t>
  </si>
  <si>
    <t xml:space="preserve">301</t>
  </si>
  <si>
    <t xml:space="preserve">771474-2</t>
  </si>
  <si>
    <t xml:space="preserve">Dodávka soklíků keramických - schodiště, cena dle dodávky a výběru investora</t>
  </si>
  <si>
    <t xml:space="preserve">1298060775</t>
  </si>
  <si>
    <t xml:space="preserve">24,009*1,04</t>
  </si>
  <si>
    <t xml:space="preserve">302</t>
  </si>
  <si>
    <t xml:space="preserve">771574113</t>
  </si>
  <si>
    <t xml:space="preserve">Montáž podlah keramických režných hladkých lepených flexibilním lepidlem do 12 ks/m2 - vstupní prostory</t>
  </si>
  <si>
    <t xml:space="preserve">-1225859511</t>
  </si>
  <si>
    <t xml:space="preserve">47,50  "1NP</t>
  </si>
  <si>
    <t xml:space="preserve">35,0   "2NP</t>
  </si>
  <si>
    <t xml:space="preserve">35,1   "3NP</t>
  </si>
  <si>
    <t xml:space="preserve">24,80    "4 NP </t>
  </si>
  <si>
    <t xml:space="preserve">303</t>
  </si>
  <si>
    <t xml:space="preserve">77157-1</t>
  </si>
  <si>
    <t xml:space="preserve">Dodávka dlaždic keramických neklouzavý povrch (min. R10) - vstupní prostory  hala - cena dle dodávky a výběru investora</t>
  </si>
  <si>
    <t xml:space="preserve">1862750365</t>
  </si>
  <si>
    <t xml:space="preserve">142,400*1,04</t>
  </si>
  <si>
    <t xml:space="preserve">304</t>
  </si>
  <si>
    <t xml:space="preserve">1688035497</t>
  </si>
  <si>
    <t xml:space="preserve">1,10*1,16</t>
  </si>
  <si>
    <t xml:space="preserve">0,935*1,10</t>
  </si>
  <si>
    <t xml:space="preserve">1,11*1,185*2  "podesta 2 a 3NP</t>
  </si>
  <si>
    <t xml:space="preserve">305</t>
  </si>
  <si>
    <t xml:space="preserve">771574116</t>
  </si>
  <si>
    <t xml:space="preserve">Montáž podlah keramických režných hladkých lepených flexibilním lepidlem do 25 ks/m2 - koupelny, WC, sklad</t>
  </si>
  <si>
    <t xml:space="preserve">1841290882</t>
  </si>
  <si>
    <t xml:space="preserve">2,1+1,7+4,5+2,7+1,4+1,7+0,8+5+1,8+1,5   "1NP</t>
  </si>
  <si>
    <t xml:space="preserve">5,4+5,4+5,4+5,4   "2NP</t>
  </si>
  <si>
    <t xml:space="preserve">5,4+5,4+5,4+5,4   "3NP</t>
  </si>
  <si>
    <t xml:space="preserve">6,3+6,9+9,6    "4NP</t>
  </si>
  <si>
    <t xml:space="preserve">306</t>
  </si>
  <si>
    <t xml:space="preserve">77157-2a</t>
  </si>
  <si>
    <t xml:space="preserve">Dodávka dlaždic keramických - koupelny WC, neklouzavý povrch (min. R10) - cena dle dodávky a výběru investora</t>
  </si>
  <si>
    <t xml:space="preserve">-553551843</t>
  </si>
  <si>
    <t xml:space="preserve">148,096*1,04</t>
  </si>
  <si>
    <t xml:space="preserve">307</t>
  </si>
  <si>
    <t xml:space="preserve">771579191</t>
  </si>
  <si>
    <t xml:space="preserve">Příplatek k montáž podlah keramických za plochu do 5 m2</t>
  </si>
  <si>
    <t xml:space="preserve">-243789063</t>
  </si>
  <si>
    <t xml:space="preserve">2,1+1,7+4,5+2,7+1,4+1,7+0,8+1,8+1,5   "1NP</t>
  </si>
  <si>
    <t xml:space="preserve">308</t>
  </si>
  <si>
    <t xml:space="preserve">771579192</t>
  </si>
  <si>
    <t xml:space="preserve">Příplatek k montáž podlah keramických za omezený prostor</t>
  </si>
  <si>
    <t xml:space="preserve">-11696841</t>
  </si>
  <si>
    <t xml:space="preserve">309</t>
  </si>
  <si>
    <t xml:space="preserve">771121011</t>
  </si>
  <si>
    <t xml:space="preserve">Nátěr penetrační na podlahu</t>
  </si>
  <si>
    <t xml:space="preserve">-1947457863</t>
  </si>
  <si>
    <t xml:space="preserve">142,40+89,20 "podlahy</t>
  </si>
  <si>
    <t xml:space="preserve">4,936  "podesty</t>
  </si>
  <si>
    <t xml:space="preserve">64,90*0,16  "podstupnice</t>
  </si>
  <si>
    <t xml:space="preserve">57,20*0,315"stupnice</t>
  </si>
  <si>
    <t xml:space="preserve">310</t>
  </si>
  <si>
    <t xml:space="preserve">998771203</t>
  </si>
  <si>
    <t xml:space="preserve">Přesun hmot procentní pro podlahy z dlaždic v objektech v do 24 m</t>
  </si>
  <si>
    <t xml:space="preserve">-1463042317</t>
  </si>
  <si>
    <t xml:space="preserve">775</t>
  </si>
  <si>
    <t xml:space="preserve">Podlahy skládané</t>
  </si>
  <si>
    <t xml:space="preserve">311</t>
  </si>
  <si>
    <t xml:space="preserve">775413120</t>
  </si>
  <si>
    <t xml:space="preserve">Montáž podlahové lišty ze dřeva tvrdého nebo měkkého připevněné vruty s přetmelením</t>
  </si>
  <si>
    <t xml:space="preserve">1542979482</t>
  </si>
  <si>
    <t xml:space="preserve">(8,525+6,20)*2   "103</t>
  </si>
  <si>
    <t xml:space="preserve">0,30*4  "sloup</t>
  </si>
  <si>
    <t xml:space="preserve">-1,70-0,80</t>
  </si>
  <si>
    <t xml:space="preserve">-1,05+0,10+0,10</t>
  </si>
  <si>
    <t xml:space="preserve">-1,375-1,375+0,25+0,25</t>
  </si>
  <si>
    <t xml:space="preserve">Součet 103</t>
  </si>
  <si>
    <t xml:space="preserve">312</t>
  </si>
  <si>
    <t xml:space="preserve">77541-1</t>
  </si>
  <si>
    <t xml:space="preserve">Dodávka podlahové lišty dřevěné - cena dle dodávky a výběru investora</t>
  </si>
  <si>
    <t xml:space="preserve">-693482462</t>
  </si>
  <si>
    <t xml:space="preserve">22,800*1,02</t>
  </si>
  <si>
    <t xml:space="preserve">313</t>
  </si>
  <si>
    <t xml:space="preserve">775511419-R</t>
  </si>
  <si>
    <t xml:space="preserve">Dřevěné vrstvené podlahové vlysy tl. 12 mm, včetně podkladové podložky tl. 3 mm</t>
  </si>
  <si>
    <t xml:space="preserve">1279869135</t>
  </si>
  <si>
    <t xml:space="preserve">335</t>
  </si>
  <si>
    <t xml:space="preserve">775591311</t>
  </si>
  <si>
    <t xml:space="preserve">Podlahy dřevěné, základní lak</t>
  </si>
  <si>
    <t xml:space="preserve">1719109901</t>
  </si>
  <si>
    <t xml:space="preserve">336</t>
  </si>
  <si>
    <t xml:space="preserve">775591312</t>
  </si>
  <si>
    <t xml:space="preserve">Podlahy dřevěné, vrchní lak pro běžnou zátěž</t>
  </si>
  <si>
    <t xml:space="preserve">49147562</t>
  </si>
  <si>
    <t xml:space="preserve">337</t>
  </si>
  <si>
    <t xml:space="preserve">775591316</t>
  </si>
  <si>
    <t xml:space="preserve">Podlahy dřevěné, mezibroušení mezi vrstvami laku</t>
  </si>
  <si>
    <t xml:space="preserve">1597201493</t>
  </si>
  <si>
    <t xml:space="preserve">338</t>
  </si>
  <si>
    <t xml:space="preserve">775591411</t>
  </si>
  <si>
    <t xml:space="preserve">Podlahy dřevěné, nátěr olejem a voskování</t>
  </si>
  <si>
    <t xml:space="preserve">209012917</t>
  </si>
  <si>
    <t xml:space="preserve">315</t>
  </si>
  <si>
    <t xml:space="preserve">998775203</t>
  </si>
  <si>
    <t xml:space="preserve">Přesun hmot procentní pro podlahy dřevěné v objektech v do 24 m</t>
  </si>
  <si>
    <t xml:space="preserve">-306725728</t>
  </si>
  <si>
    <t xml:space="preserve">776</t>
  </si>
  <si>
    <t xml:space="preserve">Podlahy povlakové</t>
  </si>
  <si>
    <t xml:space="preserve">316</t>
  </si>
  <si>
    <t xml:space="preserve">776121111</t>
  </si>
  <si>
    <t xml:space="preserve">Vodou ředitelná penetrace savého podkladu povlakových podlah ředěná v poměru 1:3</t>
  </si>
  <si>
    <t xml:space="preserve">957836447</t>
  </si>
  <si>
    <t xml:space="preserve">317</t>
  </si>
  <si>
    <t xml:space="preserve">776141111</t>
  </si>
  <si>
    <t xml:space="preserve">Vyrovnání podkladu povlakových podlah stěrkou pevnosti 20 MPa tl 3 mm</t>
  </si>
  <si>
    <t xml:space="preserve">300675321</t>
  </si>
  <si>
    <t xml:space="preserve">318</t>
  </si>
  <si>
    <t xml:space="preserve">776221111</t>
  </si>
  <si>
    <t xml:space="preserve">Lepení pásů z PVC standardním lepidlem</t>
  </si>
  <si>
    <t xml:space="preserve">-128777738</t>
  </si>
  <si>
    <t xml:space="preserve">49,2+8,3+8,9+6,4   "1NP</t>
  </si>
  <si>
    <t xml:space="preserve">4,6+8,3+19,9+4,5+28,6+4,5+28,6+4,6+8,3+19,9    "2 NP</t>
  </si>
  <si>
    <t xml:space="preserve">4,6+8,3+19,9+4,5+28,6+4,5+28,6+4,6+8,3+19,9    "3NP</t>
  </si>
  <si>
    <t xml:space="preserve">4,0+28,1+5,9+25,0 "4NP</t>
  </si>
  <si>
    <t xml:space="preserve">319</t>
  </si>
  <si>
    <t xml:space="preserve">77666-1</t>
  </si>
  <si>
    <t xml:space="preserve">Dodávka podlahové krytina PVC - cena dle dodávky a výběru investora</t>
  </si>
  <si>
    <t xml:space="preserve">-859052783</t>
  </si>
  <si>
    <t xml:space="preserve">399,400*1,03</t>
  </si>
  <si>
    <t xml:space="preserve">320</t>
  </si>
  <si>
    <t xml:space="preserve">776411111</t>
  </si>
  <si>
    <t xml:space="preserve">Montáž obvodových soklíků výšky do 80 mm</t>
  </si>
  <si>
    <t xml:space="preserve">1054025093</t>
  </si>
  <si>
    <t xml:space="preserve">(5,585+6,25+0,115+3,875)*2    "104</t>
  </si>
  <si>
    <t xml:space="preserve">-0,7-0,9-0,8-3,0</t>
  </si>
  <si>
    <t xml:space="preserve">0,2+0,2+0,25+0,25+0,3+0,3</t>
  </si>
  <si>
    <t xml:space="preserve">(3,875+2,055)*2      "105</t>
  </si>
  <si>
    <t xml:space="preserve">-0,80-2,10+0,25+0,25</t>
  </si>
  <si>
    <t xml:space="preserve">(3,28+2,75)*2    "108</t>
  </si>
  <si>
    <t xml:space="preserve">-2,0-0,9-0,8+0,3+0,3</t>
  </si>
  <si>
    <t xml:space="preserve">6,28*0,1  "sloup</t>
  </si>
  <si>
    <t xml:space="preserve">(1,925+3,28)*2   "117</t>
  </si>
  <si>
    <t xml:space="preserve">-0,8+0,2+0,2</t>
  </si>
  <si>
    <t xml:space="preserve">(3,0+1,50)*2*2      "202,   214</t>
  </si>
  <si>
    <t xml:space="preserve">(-0,8-0,8-0,8+0,2+0,2)*2</t>
  </si>
  <si>
    <t xml:space="preserve">(3,435+2,41)*2*2   "  203,    215</t>
  </si>
  <si>
    <t xml:space="preserve">(-0,9-0,6-2,41-2,0-0,8)*2</t>
  </si>
  <si>
    <t xml:space="preserve">(3,435+5,80)*2*2   "   204, 216</t>
  </si>
  <si>
    <t xml:space="preserve">-0,8*2</t>
  </si>
  <si>
    <t xml:space="preserve">(3,0+1,50)*2*2  "206, 210</t>
  </si>
  <si>
    <t xml:space="preserve">(-0,80-0,80-0,80+0,2+0,2)*2</t>
  </si>
  <si>
    <t xml:space="preserve">(3,435+8,325)*2*2    "208,  212</t>
  </si>
  <si>
    <t xml:space="preserve">(-0,8-1,8-2,6)*2</t>
  </si>
  <si>
    <t xml:space="preserve">(3,0+1,50)*2*2      "302,   314</t>
  </si>
  <si>
    <t xml:space="preserve">(3,435+2,41)*2*2   "  303,    315</t>
  </si>
  <si>
    <t xml:space="preserve">(3,435+5,80)*2*2   "   304, 316</t>
  </si>
  <si>
    <t xml:space="preserve">(3,0+1,50)*2*2  "306, 310</t>
  </si>
  <si>
    <t xml:space="preserve">(3,435+8,325)*2*2    "308,  312</t>
  </si>
  <si>
    <t xml:space="preserve">(2,135+1,92)*2    "402</t>
  </si>
  <si>
    <t xml:space="preserve">-0,8-0,8-0,8+0,2+0,2</t>
  </si>
  <si>
    <t xml:space="preserve">(4,905+5,72)*2   "403</t>
  </si>
  <si>
    <t xml:space="preserve">-0,8-0,6-3,50</t>
  </si>
  <si>
    <t xml:space="preserve">(2,52+2,38)*2    "406</t>
  </si>
  <si>
    <t xml:space="preserve">-0,8-0,8-1,35</t>
  </si>
  <si>
    <t xml:space="preserve">(4,445+5,635)*2    "407</t>
  </si>
  <si>
    <t xml:space="preserve">-0,8-2,7-0,6</t>
  </si>
  <si>
    <t xml:space="preserve">321</t>
  </si>
  <si>
    <t xml:space="preserve">77641-1</t>
  </si>
  <si>
    <t xml:space="preserve">Dodávka soklíků PVC - cena ddle dodávky a výbšru zákazníka</t>
  </si>
  <si>
    <t xml:space="preserve">934629167</t>
  </si>
  <si>
    <t xml:space="preserve">231,6*1,02</t>
  </si>
  <si>
    <t xml:space="preserve">322</t>
  </si>
  <si>
    <t xml:space="preserve">998776203</t>
  </si>
  <si>
    <t xml:space="preserve">Přesun hmot procentní pro podlahy povlakové v objektech v do 24 m</t>
  </si>
  <si>
    <t xml:space="preserve">595049526</t>
  </si>
  <si>
    <t xml:space="preserve">781</t>
  </si>
  <si>
    <t xml:space="preserve">Dokončovací práce - obklady</t>
  </si>
  <si>
    <t xml:space="preserve">323</t>
  </si>
  <si>
    <t xml:space="preserve">781474115</t>
  </si>
  <si>
    <t xml:space="preserve">Montáž obkladů vnitřních keramických hladkých do 25 ks/m2 lepených flexibilním lepidlem</t>
  </si>
  <si>
    <t xml:space="preserve">-634277775</t>
  </si>
  <si>
    <t xml:space="preserve">(1,0+2,06)*2*1,80   "106</t>
  </si>
  <si>
    <t xml:space="preserve">-0,70*1,80*2</t>
  </si>
  <si>
    <t xml:space="preserve">(1,0+1,60)*2*1,80   "107</t>
  </si>
  <si>
    <t xml:space="preserve">-0,70*1,8</t>
  </si>
  <si>
    <t xml:space="preserve">(2,52+1,80)*2*1,80   "109</t>
  </si>
  <si>
    <t xml:space="preserve">-0,80*1,80</t>
  </si>
  <si>
    <t xml:space="preserve">(1,79+1,50)*2*1,80  "110</t>
  </si>
  <si>
    <t xml:space="preserve">-0,70*1,80*3</t>
  </si>
  <si>
    <t xml:space="preserve">(0,90+1,50)*2*1,80   "111</t>
  </si>
  <si>
    <t xml:space="preserve">-0,70*1,80</t>
  </si>
  <si>
    <t xml:space="preserve">(1,85+0,90)*2*1,80   "112</t>
  </si>
  <si>
    <t xml:space="preserve">(0,80+0,90)*2*1,80    "113</t>
  </si>
  <si>
    <t xml:space="preserve">-0,60*1,80</t>
  </si>
  <si>
    <t xml:space="preserve">(1,87+2,715)*2*1,80    "114</t>
  </si>
  <si>
    <t xml:space="preserve">0,10*1,80*2</t>
  </si>
  <si>
    <t xml:space="preserve">(1,125+1,60)*2*1,80   "115</t>
  </si>
  <si>
    <t xml:space="preserve">(0,915+1,60)*2*1,80   "116</t>
  </si>
  <si>
    <t xml:space="preserve">(2,10+2,41+0,60)*1,35*2    "203,   215</t>
  </si>
  <si>
    <t xml:space="preserve">(3,0+1,82)*2*2,10*2      "205,   217</t>
  </si>
  <si>
    <t xml:space="preserve">-0,70*0,35*2</t>
  </si>
  <si>
    <t xml:space="preserve">0,25*0,35*2*2  "ostění</t>
  </si>
  <si>
    <t xml:space="preserve">0,70*0,25*2  "parapet</t>
  </si>
  <si>
    <t xml:space="preserve">(1,80+2,60)*1,35*2     "207,   211</t>
  </si>
  <si>
    <t xml:space="preserve">(3,0+1,82)*2*2,10*2    "209,   213</t>
  </si>
  <si>
    <t xml:space="preserve">Mezisoučet  2NP</t>
  </si>
  <si>
    <t xml:space="preserve">(2,10+2,41+0,60)*1,35*2    "303,   315</t>
  </si>
  <si>
    <t xml:space="preserve">(3,0+1,82)*2*2,10*2      "305,   317</t>
  </si>
  <si>
    <t xml:space="preserve">-0,70*0,35*2  "okno</t>
  </si>
  <si>
    <t xml:space="preserve">(1,80+2,60)*1,35*2     "307,   311</t>
  </si>
  <si>
    <t xml:space="preserve">(3,0+1,82)*2*2,10*2    "309,   313</t>
  </si>
  <si>
    <t xml:space="preserve">Mezisoučet  3NP</t>
  </si>
  <si>
    <t xml:space="preserve">(0,60+3,60)*1,35    "403</t>
  </si>
  <si>
    <t xml:space="preserve">(1,92+3,470)*2*2,10     "404</t>
  </si>
  <si>
    <t xml:space="preserve">-0,70*0,35</t>
  </si>
  <si>
    <t xml:space="preserve">0,25*0,35*2</t>
  </si>
  <si>
    <t xml:space="preserve">0,70*0,25</t>
  </si>
  <si>
    <t xml:space="preserve">(0,60+2,70)*1,35    "407</t>
  </si>
  <si>
    <t xml:space="preserve">(3,0+2,38)*2*2,10    "408</t>
  </si>
  <si>
    <t xml:space="preserve">Mezisoučet   4NP</t>
  </si>
  <si>
    <t xml:space="preserve">324</t>
  </si>
  <si>
    <t xml:space="preserve">78147-1</t>
  </si>
  <si>
    <t xml:space="preserve">Dodávka obkladů keramických, cena dle dodávky a výběru investora</t>
  </si>
  <si>
    <t xml:space="preserve">-612388303</t>
  </si>
  <si>
    <t xml:space="preserve">341,612*1,04</t>
  </si>
  <si>
    <t xml:space="preserve">325</t>
  </si>
  <si>
    <t xml:space="preserve">781479191</t>
  </si>
  <si>
    <t xml:space="preserve">Příplatek k montáži obkladů vnitřních keramických hladkých za plochu do 10 m2</t>
  </si>
  <si>
    <t xml:space="preserve">-2057383113</t>
  </si>
  <si>
    <t xml:space="preserve">326</t>
  </si>
  <si>
    <t xml:space="preserve">998781203</t>
  </si>
  <si>
    <t xml:space="preserve">Přesun hmot procentní pro obklady keramické v objektech v do 24 m</t>
  </si>
  <si>
    <t xml:space="preserve">-147773563</t>
  </si>
  <si>
    <t xml:space="preserve">783</t>
  </si>
  <si>
    <t xml:space="preserve">Dokončovací práce - nátěry</t>
  </si>
  <si>
    <t xml:space="preserve">327</t>
  </si>
  <si>
    <t xml:space="preserve">783813101</t>
  </si>
  <si>
    <t xml:space="preserve">Penetrační syntetický nátěr hladkých betonových povrchů</t>
  </si>
  <si>
    <t xml:space="preserve">-48676076</t>
  </si>
  <si>
    <t xml:space="preserve">117,823  "výtah stěny</t>
  </si>
  <si>
    <t xml:space="preserve">5,247  "výtah strop</t>
  </si>
  <si>
    <t xml:space="preserve">328</t>
  </si>
  <si>
    <t xml:space="preserve">783817401</t>
  </si>
  <si>
    <t xml:space="preserve">Krycí dvojnásobný syntetický nátěr hladkých betonových povrchů</t>
  </si>
  <si>
    <t xml:space="preserve">-695706159</t>
  </si>
  <si>
    <t xml:space="preserve">329</t>
  </si>
  <si>
    <t xml:space="preserve">783933151</t>
  </si>
  <si>
    <t xml:space="preserve">Penetrační epoxidový nátěr hladkých betonových podlah</t>
  </si>
  <si>
    <t xml:space="preserve">1357193089</t>
  </si>
  <si>
    <t xml:space="preserve">2,65+1,95  "podlaha výtahu</t>
  </si>
  <si>
    <t xml:space="preserve">1,25*0,15</t>
  </si>
  <si>
    <t xml:space="preserve">12,5  "118</t>
  </si>
  <si>
    <t xml:space="preserve">330</t>
  </si>
  <si>
    <t xml:space="preserve">783937161</t>
  </si>
  <si>
    <t xml:space="preserve">Krycí dvojnásobný epoxidový vodou ředitelný nátěr betonové podlahy</t>
  </si>
  <si>
    <t xml:space="preserve">1095187690</t>
  </si>
  <si>
    <t xml:space="preserve">784</t>
  </si>
  <si>
    <t xml:space="preserve">Dokončovací práce - malby a tapety</t>
  </si>
  <si>
    <t xml:space="preserve">331</t>
  </si>
  <si>
    <t xml:space="preserve">784181101</t>
  </si>
  <si>
    <t xml:space="preserve">Základní akrylátová jednonásobná penetrace podkladu v místnostech výšky do 3,80m</t>
  </si>
  <si>
    <t xml:space="preserve">1023473128</t>
  </si>
  <si>
    <t xml:space="preserve">0,542 " Plocha přes 4 m</t>
  </si>
  <si>
    <t xml:space="preserve">-2,272  "plocha přes 4m</t>
  </si>
  <si>
    <t xml:space="preserve">-1,544   "plocha přes 4m</t>
  </si>
  <si>
    <t xml:space="preserve">-4,4  "plocha přes 4m</t>
  </si>
  <si>
    <t xml:space="preserve">-1,88  "plocha přes 4m</t>
  </si>
  <si>
    <t xml:space="preserve">-1,544  "ploha přes 4m</t>
  </si>
  <si>
    <t xml:space="preserve">-1,6  "plocha přes 4m</t>
  </si>
  <si>
    <t xml:space="preserve">-1,85*2 "plocha přes 4m</t>
  </si>
  <si>
    <t xml:space="preserve">-2,728  "přes 4m</t>
  </si>
  <si>
    <t xml:space="preserve">-1,85  "přes 4m</t>
  </si>
  <si>
    <t xml:space="preserve">-0,65*2 "plocha přes 4m</t>
  </si>
  <si>
    <t xml:space="preserve">-1,348   "plocha přes 4m</t>
  </si>
  <si>
    <t xml:space="preserve">-0,65 "plocha přes 4m</t>
  </si>
  <si>
    <t xml:space="preserve">-0,65  "plocha přes 4m</t>
  </si>
  <si>
    <t xml:space="preserve">26,89+430,10  "schody a stropy</t>
  </si>
  <si>
    <t xml:space="preserve">332</t>
  </si>
  <si>
    <t xml:space="preserve">784211101</t>
  </si>
  <si>
    <t xml:space="preserve">Dvojnásobné bílé malby ze směsí za mokra výborně otěruvzdorných v místnostech výšky do 3,80 m</t>
  </si>
  <si>
    <t xml:space="preserve">-1136273250</t>
  </si>
  <si>
    <t xml:space="preserve">2264,282 "omítky</t>
  </si>
  <si>
    <t xml:space="preserve">306,765  "sádrokartony</t>
  </si>
  <si>
    <t xml:space="preserve">Práce a dodávky M</t>
  </si>
  <si>
    <t xml:space="preserve">33-M</t>
  </si>
  <si>
    <t xml:space="preserve">Montáže dopr.zaříz.,sklad. zař. a váh</t>
  </si>
  <si>
    <t xml:space="preserve">333</t>
  </si>
  <si>
    <t xml:space="preserve">M33-1</t>
  </si>
  <si>
    <t xml:space="preserve">Dodávka a montáž výtahu, výtah neprůchozí lanový se strojovnou v šachtě (stroj osazen v nejvyšším podlaží na vodítkách), s velikostí kabiny (vnitřní rozměr) min. 1100x2100, automatické dveře, nosnost min. 630 kg (8 osub) s rychlostí 1,0m/s. (4 stanice)</t>
  </si>
  <si>
    <t xml:space="preserve">852309410</t>
  </si>
  <si>
    <t xml:space="preserve">VRN</t>
  </si>
  <si>
    <t xml:space="preserve">Vedlejší rozpočtové náklady</t>
  </si>
  <si>
    <t xml:space="preserve">VRN1</t>
  </si>
  <si>
    <t xml:space="preserve">Průzkumné, geodetické a projektové práce</t>
  </si>
  <si>
    <t xml:space="preserve">344</t>
  </si>
  <si>
    <t xml:space="preserve">012103000</t>
  </si>
  <si>
    <t xml:space="preserve">Geodetické práce před výstavbou</t>
  </si>
  <si>
    <t xml:space="preserve">1024</t>
  </si>
  <si>
    <t xml:space="preserve">972548501</t>
  </si>
  <si>
    <t xml:space="preserve">345</t>
  </si>
  <si>
    <t xml:space="preserve">012303000</t>
  </si>
  <si>
    <t xml:space="preserve">Geodetické práce po výstavbě, vyprycování geometrického plánu</t>
  </si>
  <si>
    <t xml:space="preserve">-898504863</t>
  </si>
  <si>
    <t xml:space="preserve">343</t>
  </si>
  <si>
    <t xml:space="preserve">013254000</t>
  </si>
  <si>
    <t xml:space="preserve">Dokumentace skutečného provedení stavby</t>
  </si>
  <si>
    <t xml:space="preserve">718039017</t>
  </si>
  <si>
    <t xml:space="preserve">VRN3</t>
  </si>
  <si>
    <t xml:space="preserve">Zařízení staveniště</t>
  </si>
  <si>
    <t xml:space="preserve">334</t>
  </si>
  <si>
    <t xml:space="preserve">030001000</t>
  </si>
  <si>
    <t xml:space="preserve">1022781143</t>
  </si>
  <si>
    <t xml:space="preserve">VRN4</t>
  </si>
  <si>
    <t xml:space="preserve">Inženýrská činnost</t>
  </si>
  <si>
    <t xml:space="preserve">346</t>
  </si>
  <si>
    <t xml:space="preserve">049103000</t>
  </si>
  <si>
    <t xml:space="preserve">Náklady vzniklé v souvislosti s realizací stavby</t>
  </si>
  <si>
    <t xml:space="preserve">-551204668</t>
  </si>
  <si>
    <t xml:space="preserve">VRN7</t>
  </si>
  <si>
    <t xml:space="preserve">Provozní vlivy</t>
  </si>
  <si>
    <t xml:space="preserve">342</t>
  </si>
  <si>
    <t xml:space="preserve">070001000</t>
  </si>
  <si>
    <t xml:space="preserve">Provozní vlivy - provoz investora</t>
  </si>
  <si>
    <t xml:space="preserve">1236344397</t>
  </si>
  <si>
    <t xml:space="preserve">Venkovní úpravy - Venkovní úpravy</t>
  </si>
  <si>
    <t xml:space="preserve">    5 - Komunikace pozemní</t>
  </si>
  <si>
    <t xml:space="preserve">113106121</t>
  </si>
  <si>
    <t xml:space="preserve">Rozebrání dlažeb z betonových nebo kamenných dlaždic komunikací pro pěší ručně</t>
  </si>
  <si>
    <t xml:space="preserve">1307956771</t>
  </si>
  <si>
    <t xml:space="preserve">2,0*17,20</t>
  </si>
  <si>
    <t xml:space="preserve">5,0*2,0</t>
  </si>
  <si>
    <t xml:space="preserve">4,5*5,60</t>
  </si>
  <si>
    <t xml:space="preserve">113106123</t>
  </si>
  <si>
    <t xml:space="preserve">Rozebrání dlažeb ze zámkových dlaždic komunikací pro pěší ručně</t>
  </si>
  <si>
    <t xml:space="preserve">-645077389</t>
  </si>
  <si>
    <t xml:space="preserve">113107163</t>
  </si>
  <si>
    <t xml:space="preserve">Odstranění podkladu z kameniva drceného tl 300 mm strojně pl přes 50 do 200 m2</t>
  </si>
  <si>
    <t xml:space="preserve">636504649</t>
  </si>
  <si>
    <t xml:space="preserve">69,6+70</t>
  </si>
  <si>
    <t xml:space="preserve">1131078-R</t>
  </si>
  <si>
    <t xml:space="preserve">Odstranění umělého povrchu hřiště</t>
  </si>
  <si>
    <t xml:space="preserve">-949126561</t>
  </si>
  <si>
    <t xml:space="preserve">13,0*16,80</t>
  </si>
  <si>
    <t xml:space="preserve">(16,80+14,60)/2*2,0</t>
  </si>
  <si>
    <t xml:space="preserve">113107236</t>
  </si>
  <si>
    <t xml:space="preserve">Odstranění podkladu z betonu vyztuženého sítěmi tl 150 mm strojně pl přes 200 m2</t>
  </si>
  <si>
    <t xml:space="preserve">1281777454</t>
  </si>
  <si>
    <t xml:space="preserve">13,50*16,80</t>
  </si>
  <si>
    <t xml:space="preserve">121151113</t>
  </si>
  <si>
    <t xml:space="preserve">Sejmutí ornice plochy do 500 m2 tl vrstvy do 200 mm strojně</t>
  </si>
  <si>
    <t xml:space="preserve">1888734163</t>
  </si>
  <si>
    <t xml:space="preserve">120,1 "digitálně odměřeno</t>
  </si>
  <si>
    <t xml:space="preserve">162251102</t>
  </si>
  <si>
    <t xml:space="preserve">Vodorovné přemístění do 50 m výkopku/sypaniny z horniny třídy těžitelnosti I, skupiny 1 až 3 na skládku a zpět na ohumusování</t>
  </si>
  <si>
    <t xml:space="preserve">-1301862963</t>
  </si>
  <si>
    <t xml:space="preserve">24,02*2  "ornice na skládku a zpět na ohumusování</t>
  </si>
  <si>
    <t xml:space="preserve">167151101</t>
  </si>
  <si>
    <t xml:space="preserve">Nakládání výkopku z hornin třídy těžitelnosti I, skupiny 1 až 3 do 100 m3</t>
  </si>
  <si>
    <t xml:space="preserve">62683473</t>
  </si>
  <si>
    <t xml:space="preserve">278533478</t>
  </si>
  <si>
    <t xml:space="preserve">181102302</t>
  </si>
  <si>
    <t xml:space="preserve">Úprava pláně v zářezech se zhutněním</t>
  </si>
  <si>
    <t xml:space="preserve">2010670927</t>
  </si>
  <si>
    <t xml:space="preserve">148+33+16,4</t>
  </si>
  <si>
    <t xml:space="preserve">181111131</t>
  </si>
  <si>
    <t xml:space="preserve">Plošná úprava terénu do 500 m2 zemina tř 1 až 4 nerovnosti do 200 mm v rovinně a svahu do 1:5</t>
  </si>
  <si>
    <t xml:space="preserve">1969928002</t>
  </si>
  <si>
    <t xml:space="preserve">140  "digitální zaměření</t>
  </si>
  <si>
    <t xml:space="preserve">181351103</t>
  </si>
  <si>
    <t xml:space="preserve">Rozprostření ornice tl vrstvy do 200 mm pl do 500 m2 v rovině nebo ve svahu do 1:5 strojně</t>
  </si>
  <si>
    <t xml:space="preserve">123135422</t>
  </si>
  <si>
    <t xml:space="preserve">181411131</t>
  </si>
  <si>
    <t xml:space="preserve">Založení parkového trávníku výsevem plochy do 1000 m2 v rovině a ve svahu do 1:5</t>
  </si>
  <si>
    <t xml:space="preserve">-477810984</t>
  </si>
  <si>
    <t xml:space="preserve">00572420</t>
  </si>
  <si>
    <t xml:space="preserve">osivo směs travní parková okrasná</t>
  </si>
  <si>
    <t xml:space="preserve">kg</t>
  </si>
  <si>
    <t xml:space="preserve">-1351196014</t>
  </si>
  <si>
    <t xml:space="preserve">140*0,05</t>
  </si>
  <si>
    <t xml:space="preserve">213141111</t>
  </si>
  <si>
    <t xml:space="preserve">Zřízení vrstvy z geotextilie v rovině nebo ve sklonu do 1:5 š do 3 m</t>
  </si>
  <si>
    <t xml:space="preserve">664205711</t>
  </si>
  <si>
    <t xml:space="preserve">213-1</t>
  </si>
  <si>
    <t xml:space="preserve">Dodávka geotextilie proti prorůstání kořenů</t>
  </si>
  <si>
    <t xml:space="preserve">-232863479</t>
  </si>
  <si>
    <t xml:space="preserve">16,40*1,1</t>
  </si>
  <si>
    <t xml:space="preserve">348101230</t>
  </si>
  <si>
    <t xml:space="preserve">Osazení vrat a vrátek k oplocení na ocelové sloupky do 6 m2</t>
  </si>
  <si>
    <t xml:space="preserve">2091265051</t>
  </si>
  <si>
    <t xml:space="preserve">348111R</t>
  </si>
  <si>
    <t xml:space="preserve">Dodávka vrat do oplocení vrata na zahradu, vel. 3000/1650 Vrata Jå 50/50/3 + svařované sítě pr.3 x3/50x50, dole plech pozinkovat sloupky Jå 100/100/5</t>
  </si>
  <si>
    <t xml:space="preserve">-387959182</t>
  </si>
  <si>
    <t xml:space="preserve">34810123R</t>
  </si>
  <si>
    <t xml:space="preserve">Úprava stávající podezdívky po vybourání otvoru pro vrata  3,2m a úprava stávajícího oplocení, osezení sloupků pro vrata </t>
  </si>
  <si>
    <t xml:space="preserve">-1372198790</t>
  </si>
  <si>
    <t xml:space="preserve">348172115</t>
  </si>
  <si>
    <t xml:space="preserve">Montáž vjezdových bran samonosných jednokřídlových plochy přes 6,0 m2 do 9,0 m2</t>
  </si>
  <si>
    <t xml:space="preserve">263477953</t>
  </si>
  <si>
    <t xml:space="preserve">34817-1R</t>
  </si>
  <si>
    <t xml:space="preserve">Dodávka posuvných vrat rám vrat bude z Jå 60/60/4, se svařovnou sítí pr 3 x 3/50x50, dolní část bude mít plechovou výplň, pozinkováno vrata vel 5450/1650  cena dle dodávky, vybavení a výběru investora</t>
  </si>
  <si>
    <t xml:space="preserve">-2111129565</t>
  </si>
  <si>
    <t xml:space="preserve">3481721-1R</t>
  </si>
  <si>
    <t xml:space="preserve">Stavební úpravy pro osazení posuvných vrat</t>
  </si>
  <si>
    <t xml:space="preserve">-1168105772</t>
  </si>
  <si>
    <t xml:space="preserve">Komunikace pozemní</t>
  </si>
  <si>
    <t xml:space="preserve">564231111</t>
  </si>
  <si>
    <t xml:space="preserve">Podklad nebo podsyp ze štěrkopísku ŠP tl 100 mm</t>
  </si>
  <si>
    <t xml:space="preserve">-1472885557</t>
  </si>
  <si>
    <t xml:space="preserve">564750011</t>
  </si>
  <si>
    <t xml:space="preserve">Podklad z kameniva hrubého drceného vel. 8-16 mm tl 150 mm</t>
  </si>
  <si>
    <t xml:space="preserve">-330449225</t>
  </si>
  <si>
    <t xml:space="preserve">564760011</t>
  </si>
  <si>
    <t xml:space="preserve">Podklad z kameniva hrubého drceného vel. 8-16 mm tl 200 mm</t>
  </si>
  <si>
    <t xml:space="preserve">-1834553785</t>
  </si>
  <si>
    <t xml:space="preserve">564861111</t>
  </si>
  <si>
    <t xml:space="preserve">Podklad ze štěrkodrtě ŠD tl 200 mm</t>
  </si>
  <si>
    <t xml:space="preserve">-1126673936</t>
  </si>
  <si>
    <t xml:space="preserve">596211110</t>
  </si>
  <si>
    <t xml:space="preserve">Kladení zámkové dlažby komunikací pro pěší tl 60 mm skupiny A pl do 50 m2</t>
  </si>
  <si>
    <t xml:space="preserve">235124525</t>
  </si>
  <si>
    <t xml:space="preserve">59245015</t>
  </si>
  <si>
    <t xml:space="preserve">dlažba zámková profilová základní 20x16,5x6 cm přírodní</t>
  </si>
  <si>
    <t xml:space="preserve">904885752</t>
  </si>
  <si>
    <t xml:space="preserve">33*1,02</t>
  </si>
  <si>
    <t xml:space="preserve">596212212</t>
  </si>
  <si>
    <t xml:space="preserve">Kladení zámkové dlažby pozemních komunikací tl 80 mm skupiny A pl do 300 m2</t>
  </si>
  <si>
    <t xml:space="preserve">635841224</t>
  </si>
  <si>
    <t xml:space="preserve">59245213</t>
  </si>
  <si>
    <t xml:space="preserve">dlažba zámková tvaru I 196x161x80mm přírodní</t>
  </si>
  <si>
    <t xml:space="preserve">-2009590888</t>
  </si>
  <si>
    <t xml:space="preserve">148*1,02</t>
  </si>
  <si>
    <t xml:space="preserve">-1838391346</t>
  </si>
  <si>
    <t xml:space="preserve">16,40*0,10</t>
  </si>
  <si>
    <t xml:space="preserve">637121111</t>
  </si>
  <si>
    <t xml:space="preserve">Okapový chodník z kačírku tl 100 mm s udusáním</t>
  </si>
  <si>
    <t xml:space="preserve">-124247705</t>
  </si>
  <si>
    <t xml:space="preserve">16,40</t>
  </si>
  <si>
    <t xml:space="preserve">914111111</t>
  </si>
  <si>
    <t xml:space="preserve">Montáž svislé dopravní značky do velikosti 1 m2 objímkami na sloupek nebo konzolu</t>
  </si>
  <si>
    <t xml:space="preserve">515344501</t>
  </si>
  <si>
    <t xml:space="preserve">914511111</t>
  </si>
  <si>
    <t xml:space="preserve">Montáž sloupku dopravních značek délky do 3,5 m s betonovým základem</t>
  </si>
  <si>
    <t xml:space="preserve">-955989493</t>
  </si>
  <si>
    <t xml:space="preserve">91451-1111</t>
  </si>
  <si>
    <t xml:space="preserve">Dodávka dopravní značky IP12 invalidé, vč. sloupku a objímek</t>
  </si>
  <si>
    <t xml:space="preserve">2144635926</t>
  </si>
  <si>
    <t xml:space="preserve">916231213</t>
  </si>
  <si>
    <t xml:space="preserve">Osazení chodníkového obrubníku betonového stojatého s boční opěrou do lože z betonu prostého</t>
  </si>
  <si>
    <t xml:space="preserve">2124633610</t>
  </si>
  <si>
    <t xml:space="preserve">1,0+5,0+5,0+5,0+4,5+5,8+7,0+3,0</t>
  </si>
  <si>
    <t xml:space="preserve">1,0+1,0+5</t>
  </si>
  <si>
    <t xml:space="preserve">59217017</t>
  </si>
  <si>
    <t xml:space="preserve">obrubník betonový chodníkový 1000x100x250mm</t>
  </si>
  <si>
    <t xml:space="preserve">-1414299078</t>
  </si>
  <si>
    <t xml:space="preserve">43,300*1,01</t>
  </si>
  <si>
    <t xml:space="preserve">916331112</t>
  </si>
  <si>
    <t xml:space="preserve">Osazení zahradního obrubníku betonového do lože z betonu s boční opěrou</t>
  </si>
  <si>
    <t xml:space="preserve">131719398</t>
  </si>
  <si>
    <t xml:space="preserve">11,40+18,20+12,30+2,0 "okap chdníček</t>
  </si>
  <si>
    <t xml:space="preserve">4,80+4,70  "u výtahu</t>
  </si>
  <si>
    <t xml:space="preserve">4,0+4,50  "u vstupu</t>
  </si>
  <si>
    <t xml:space="preserve">59217003</t>
  </si>
  <si>
    <t xml:space="preserve">obrubník betonový zahradní 500x50x250mm</t>
  </si>
  <si>
    <t xml:space="preserve">-1011395241</t>
  </si>
  <si>
    <t xml:space="preserve">61,9*1,01</t>
  </si>
  <si>
    <t xml:space="preserve">916991121</t>
  </si>
  <si>
    <t xml:space="preserve">Lože pod obrubníky, krajníky nebo obruby z dlažebních kostek z betonu prostého</t>
  </si>
  <si>
    <t xml:space="preserve">1649753474</t>
  </si>
  <si>
    <t xml:space="preserve">61,92*0,20*0,15</t>
  </si>
  <si>
    <t xml:space="preserve">43,30*0,25*0,15</t>
  </si>
  <si>
    <t xml:space="preserve">962042320</t>
  </si>
  <si>
    <t xml:space="preserve">Bourání zdiva nadzákladového z betonu prostého do 1 m3 podezdívka</t>
  </si>
  <si>
    <t xml:space="preserve">-1422543143</t>
  </si>
  <si>
    <t xml:space="preserve">3,30*0,30*0,70</t>
  </si>
  <si>
    <t xml:space="preserve">966071711</t>
  </si>
  <si>
    <t xml:space="preserve">Bourání sloupků a vzpěr plotových ocelových do 2,5 m zabetonovaných</t>
  </si>
  <si>
    <t xml:space="preserve">-1486654982</t>
  </si>
  <si>
    <t xml:space="preserve">8 +9+2</t>
  </si>
  <si>
    <t xml:space="preserve">966071823R</t>
  </si>
  <si>
    <t xml:space="preserve">Rozebrání oplocení z drátěného pletiva se čtvercovými oky výšky přes 2,0 m</t>
  </si>
  <si>
    <t xml:space="preserve">-1950631437</t>
  </si>
  <si>
    <t xml:space="preserve">2,50+14,50+2,5</t>
  </si>
  <si>
    <t xml:space="preserve">20,80</t>
  </si>
  <si>
    <t xml:space="preserve">966072811</t>
  </si>
  <si>
    <t xml:space="preserve">Rozebrání rámového oplocení na ocelové sloupky výšky do 2m</t>
  </si>
  <si>
    <t xml:space="preserve">792676014</t>
  </si>
  <si>
    <t xml:space="preserve">966073812</t>
  </si>
  <si>
    <t xml:space="preserve">Rozebrání vrat a vrátek k oplocení plochy do 10 m2</t>
  </si>
  <si>
    <t xml:space="preserve">1926920631</t>
  </si>
  <si>
    <t xml:space="preserve">981011314</t>
  </si>
  <si>
    <t xml:space="preserve">Demolice budov zděných na MVC podíl konstrukcí do 25 % postupným rozebíráním</t>
  </si>
  <si>
    <t xml:space="preserve">1937747138</t>
  </si>
  <si>
    <t xml:space="preserve">3,0*5,0*3,2</t>
  </si>
  <si>
    <t xml:space="preserve">997013813</t>
  </si>
  <si>
    <t xml:space="preserve">Poplatek za uložení na skládce (skládkovné) stavebního odpadu z plastických hmot kód odpadu 170 203</t>
  </si>
  <si>
    <t xml:space="preserve">872562197</t>
  </si>
  <si>
    <t xml:space="preserve">997221551</t>
  </si>
  <si>
    <t xml:space="preserve">Vodorovná doprava suti ze sypkých materiálů do 1 km</t>
  </si>
  <si>
    <t xml:space="preserve">-596757943</t>
  </si>
  <si>
    <t xml:space="preserve">997221559</t>
  </si>
  <si>
    <t xml:space="preserve">Příplatek ZKD 1 km u vodorovné dopravy suti ze sypkých materiálů</t>
  </si>
  <si>
    <t xml:space="preserve">-2048875496</t>
  </si>
  <si>
    <t xml:space="preserve">237,38*16</t>
  </si>
  <si>
    <t xml:space="preserve">997221625</t>
  </si>
  <si>
    <t xml:space="preserve">Poplatek za uložení na skládce (skládkovné) stavebního odpadu železobetonového kód odpadu 17 01 01</t>
  </si>
  <si>
    <t xml:space="preserve">1524337221</t>
  </si>
  <si>
    <t xml:space="preserve">237,38-29,976</t>
  </si>
  <si>
    <t xml:space="preserve">998223011</t>
  </si>
  <si>
    <t xml:space="preserve">Přesun hmot pro pozemní komunikace s krytem dlážděným</t>
  </si>
  <si>
    <t xml:space="preserve">-237691742</t>
  </si>
  <si>
    <t xml:space="preserve">-311295333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</si>
</sst>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#,##0.000"/>
  </numFmts>
  <fonts count="41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sz val="8"/>
      <color rgb="FF0000A8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6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6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2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9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9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9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9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2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M9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 t="s">
        <v>2</v>
      </c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7"/>
      <c r="C4" s="8"/>
      <c r="D4" s="9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9</v>
      </c>
      <c r="BE4" s="11" t="s">
        <v>10</v>
      </c>
      <c r="BS4" s="3" t="s">
        <v>11</v>
      </c>
    </row>
    <row r="5" customFormat="false" ht="12" hidden="false" customHeight="true" outlineLevel="0" collapsed="false">
      <c r="B5" s="7"/>
      <c r="C5" s="8"/>
      <c r="D5" s="12" t="s">
        <v>12</v>
      </c>
      <c r="E5" s="8"/>
      <c r="F5" s="8"/>
      <c r="G5" s="8"/>
      <c r="H5" s="8"/>
      <c r="I5" s="8"/>
      <c r="J5" s="8"/>
      <c r="K5" s="13" t="s">
        <v>13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14</v>
      </c>
      <c r="BS5" s="3" t="s">
        <v>5</v>
      </c>
    </row>
    <row r="6" customFormat="false" ht="36.95" hidden="false" customHeight="true" outlineLevel="0" collapsed="false">
      <c r="B6" s="7"/>
      <c r="C6" s="8"/>
      <c r="D6" s="15" t="s">
        <v>15</v>
      </c>
      <c r="E6" s="8"/>
      <c r="F6" s="8"/>
      <c r="G6" s="8"/>
      <c r="H6" s="8"/>
      <c r="I6" s="8"/>
      <c r="J6" s="8"/>
      <c r="K6" s="16" t="s">
        <v>16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5</v>
      </c>
    </row>
    <row r="7" customFormat="false" ht="12" hidden="false" customHeight="true" outlineLevel="0" collapsed="false">
      <c r="B7" s="7"/>
      <c r="C7" s="8"/>
      <c r="D7" s="17" t="s">
        <v>17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18</v>
      </c>
      <c r="AL7" s="8"/>
      <c r="AM7" s="8"/>
      <c r="AN7" s="18"/>
      <c r="AO7" s="8"/>
      <c r="AP7" s="8"/>
      <c r="AQ7" s="8"/>
      <c r="AR7" s="6"/>
      <c r="BE7" s="14"/>
      <c r="BS7" s="3" t="s">
        <v>5</v>
      </c>
    </row>
    <row r="8" customFormat="false" ht="12" hidden="false" customHeight="true" outlineLevel="0" collapsed="false">
      <c r="B8" s="7"/>
      <c r="C8" s="8"/>
      <c r="D8" s="17" t="s">
        <v>19</v>
      </c>
      <c r="E8" s="8"/>
      <c r="F8" s="8"/>
      <c r="G8" s="8"/>
      <c r="H8" s="8"/>
      <c r="I8" s="8"/>
      <c r="J8" s="8"/>
      <c r="K8" s="18" t="s">
        <v>20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21</v>
      </c>
      <c r="AL8" s="8"/>
      <c r="AM8" s="8"/>
      <c r="AN8" s="19" t="s">
        <v>22</v>
      </c>
      <c r="AO8" s="8"/>
      <c r="AP8" s="8"/>
      <c r="AQ8" s="8"/>
      <c r="AR8" s="6"/>
      <c r="BE8" s="14"/>
      <c r="BS8" s="3" t="s">
        <v>5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5</v>
      </c>
    </row>
    <row r="10" customFormat="false" ht="12" hidden="false" customHeight="true" outlineLevel="0" collapsed="false">
      <c r="B10" s="7"/>
      <c r="C10" s="8"/>
      <c r="D10" s="17" t="s">
        <v>23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24</v>
      </c>
      <c r="AL10" s="8"/>
      <c r="AM10" s="8"/>
      <c r="AN10" s="18"/>
      <c r="AO10" s="8"/>
      <c r="AP10" s="8"/>
      <c r="AQ10" s="8"/>
      <c r="AR10" s="6"/>
      <c r="BE10" s="14"/>
      <c r="BS10" s="3" t="s">
        <v>5</v>
      </c>
    </row>
    <row r="11" customFormat="false" ht="18.5" hidden="false" customHeight="true" outlineLevel="0" collapsed="false">
      <c r="B11" s="7"/>
      <c r="C11" s="8"/>
      <c r="D11" s="8"/>
      <c r="E11" s="18" t="s">
        <v>25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26</v>
      </c>
      <c r="AL11" s="8"/>
      <c r="AM11" s="8"/>
      <c r="AN11" s="18"/>
      <c r="AO11" s="8"/>
      <c r="AP11" s="8"/>
      <c r="AQ11" s="8"/>
      <c r="AR11" s="6"/>
      <c r="BE11" s="14"/>
      <c r="BS11" s="3" t="s">
        <v>5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5</v>
      </c>
    </row>
    <row r="13" customFormat="false" ht="12" hidden="false" customHeight="true" outlineLevel="0" collapsed="false">
      <c r="B13" s="7"/>
      <c r="C13" s="8"/>
      <c r="D13" s="17" t="s">
        <v>27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24</v>
      </c>
      <c r="AL13" s="8"/>
      <c r="AM13" s="8"/>
      <c r="AN13" s="20" t="s">
        <v>28</v>
      </c>
      <c r="AO13" s="8"/>
      <c r="AP13" s="8"/>
      <c r="AQ13" s="8"/>
      <c r="AR13" s="6"/>
      <c r="BE13" s="14"/>
      <c r="BS13" s="3" t="s">
        <v>5</v>
      </c>
    </row>
    <row r="14" customFormat="false" ht="12.8" hidden="false" customHeight="false" outlineLevel="0" collapsed="false">
      <c r="B14" s="7"/>
      <c r="C14" s="8"/>
      <c r="D14" s="8"/>
      <c r="E14" s="21" t="s">
        <v>28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26</v>
      </c>
      <c r="AL14" s="8"/>
      <c r="AM14" s="8"/>
      <c r="AN14" s="20" t="s">
        <v>28</v>
      </c>
      <c r="AO14" s="8"/>
      <c r="AP14" s="8"/>
      <c r="AQ14" s="8"/>
      <c r="AR14" s="6"/>
      <c r="BE14" s="14"/>
      <c r="BS14" s="3" t="s">
        <v>5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3</v>
      </c>
    </row>
    <row r="16" customFormat="false" ht="12" hidden="false" customHeight="true" outlineLevel="0" collapsed="false">
      <c r="B16" s="7"/>
      <c r="C16" s="8"/>
      <c r="D16" s="17" t="s">
        <v>29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24</v>
      </c>
      <c r="AL16" s="8"/>
      <c r="AM16" s="8"/>
      <c r="AN16" s="18"/>
      <c r="AO16" s="8"/>
      <c r="AP16" s="8"/>
      <c r="AQ16" s="8"/>
      <c r="AR16" s="6"/>
      <c r="BE16" s="14"/>
      <c r="BS16" s="3" t="s">
        <v>3</v>
      </c>
    </row>
    <row r="17" customFormat="false" ht="18.5" hidden="false" customHeight="true" outlineLevel="0" collapsed="false">
      <c r="B17" s="7"/>
      <c r="C17" s="8"/>
      <c r="D17" s="8"/>
      <c r="E17" s="18" t="s">
        <v>30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26</v>
      </c>
      <c r="AL17" s="8"/>
      <c r="AM17" s="8"/>
      <c r="AN17" s="18"/>
      <c r="AO17" s="8"/>
      <c r="AP17" s="8"/>
      <c r="AQ17" s="8"/>
      <c r="AR17" s="6"/>
      <c r="BE17" s="14"/>
      <c r="BS17" s="3" t="s">
        <v>31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5</v>
      </c>
    </row>
    <row r="19" customFormat="false" ht="12" hidden="false" customHeight="true" outlineLevel="0" collapsed="false">
      <c r="B19" s="7"/>
      <c r="C19" s="8"/>
      <c r="D19" s="17" t="s">
        <v>32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24</v>
      </c>
      <c r="AL19" s="8"/>
      <c r="AM19" s="8"/>
      <c r="AN19" s="18"/>
      <c r="AO19" s="8"/>
      <c r="AP19" s="8"/>
      <c r="AQ19" s="8"/>
      <c r="AR19" s="6"/>
      <c r="BE19" s="14"/>
      <c r="BS19" s="3" t="s">
        <v>5</v>
      </c>
    </row>
    <row r="20" customFormat="false" ht="18.5" hidden="false" customHeight="true" outlineLevel="0" collapsed="false">
      <c r="B20" s="7"/>
      <c r="C20" s="8"/>
      <c r="D20" s="8"/>
      <c r="E20" s="18" t="s">
        <v>33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26</v>
      </c>
      <c r="AL20" s="8"/>
      <c r="AM20" s="8"/>
      <c r="AN20" s="18"/>
      <c r="AO20" s="8"/>
      <c r="AP20" s="8"/>
      <c r="AQ20" s="8"/>
      <c r="AR20" s="6"/>
      <c r="BE20" s="14"/>
      <c r="BS20" s="3" t="s">
        <v>31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16.5" hidden="false" customHeight="true" outlineLevel="0" collapsed="false">
      <c r="B23" s="7"/>
      <c r="C23" s="8"/>
      <c r="D23" s="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35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ROUND(AG94,2)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s="31" customFormat="tru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s="31" customFormat="true" ht="12.8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36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37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38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" hidden="false" customHeight="true" outlineLevel="0" collapsed="false">
      <c r="B29" s="34"/>
      <c r="C29" s="35"/>
      <c r="D29" s="17" t="s">
        <v>39</v>
      </c>
      <c r="E29" s="35"/>
      <c r="F29" s="17" t="s">
        <v>40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ROUND(AZ94,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ROUND(AV94,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s="33" customFormat="true" ht="14.4" hidden="false" customHeight="true" outlineLevel="0" collapsed="false">
      <c r="B30" s="34"/>
      <c r="C30" s="35"/>
      <c r="D30" s="35"/>
      <c r="E30" s="35"/>
      <c r="F30" s="17" t="s">
        <v>41</v>
      </c>
      <c r="G30" s="35"/>
      <c r="H30" s="35"/>
      <c r="I30" s="35"/>
      <c r="J30" s="35"/>
      <c r="K30" s="35"/>
      <c r="L30" s="36" t="n">
        <v>0.15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ROUND(BA94,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ROUND(AW94,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s="33" customFormat="true" ht="14.4" hidden="true" customHeight="true" outlineLevel="0" collapsed="false">
      <c r="B31" s="34"/>
      <c r="C31" s="35"/>
      <c r="D31" s="35"/>
      <c r="E31" s="35"/>
      <c r="F31" s="17" t="s">
        <v>42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ROUND(BB94,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s="33" customFormat="true" ht="14.4" hidden="true" customHeight="true" outlineLevel="0" collapsed="false">
      <c r="B32" s="34"/>
      <c r="C32" s="35"/>
      <c r="D32" s="35"/>
      <c r="E32" s="35"/>
      <c r="F32" s="17" t="s">
        <v>43</v>
      </c>
      <c r="G32" s="35"/>
      <c r="H32" s="35"/>
      <c r="I32" s="35"/>
      <c r="J32" s="35"/>
      <c r="K32" s="35"/>
      <c r="L32" s="36" t="n">
        <v>0.15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ROUND(BC94,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s="33" customFormat="true" ht="14.4" hidden="true" customHeight="true" outlineLevel="0" collapsed="false">
      <c r="B33" s="34"/>
      <c r="C33" s="35"/>
      <c r="D33" s="35"/>
      <c r="E33" s="35"/>
      <c r="F33" s="17" t="s">
        <v>44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ROUND(BD94,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  <c r="BE33" s="14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14"/>
    </row>
    <row r="35" s="31" customFormat="true" ht="25.9" hidden="false" customHeight="true" outlineLevel="0" collapsed="false">
      <c r="A35" s="24"/>
      <c r="B35" s="25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43" t="s">
        <v>47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s="31" customFormat="tru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31" customFormat="true" ht="14.4" hidden="false" customHeight="true" outlineLevel="0" collapsed="false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30"/>
      <c r="BE37" s="24"/>
    </row>
    <row r="38" customFormat="false" ht="14.4" hidden="false" customHeight="true" outlineLevel="0" collapsed="false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customFormat="false" ht="14.4" hidden="false" customHeight="true" outlineLevel="0" collapsed="false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customFormat="false" ht="14.4" hidden="false" customHeight="true" outlineLevel="0" collapsed="false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customFormat="false" ht="14.4" hidden="false" customHeight="true" outlineLevel="0" collapsed="false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customFormat="false" ht="14.4" hidden="false" customHeight="true" outlineLevel="0" collapsed="false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customFormat="false" ht="14.4" hidden="false" customHeight="true" outlineLevel="0" collapsed="false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customFormat="false" ht="14.4" hidden="false" customHeight="true" outlineLevel="0" collapsed="false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customFormat="false" ht="14.4" hidden="false" customHeight="true" outlineLevel="0" collapsed="false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customFormat="false" ht="14.4" hidden="false" customHeight="true" outlineLevel="0" collapsed="false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customFormat="false" ht="14.4" hidden="false" customHeight="true" outlineLevel="0" collapsed="false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customFormat="false" ht="14.4" hidden="false" customHeight="true" outlineLevel="0" collapsed="false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31" customFormat="true" ht="14.4" hidden="false" customHeight="true" outlineLevel="0" collapsed="false">
      <c r="B49" s="45"/>
      <c r="C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customFormat="false" ht="12.8" hidden="false" customHeight="false" outlineLevel="0" collapsed="false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customFormat="false" ht="12.8" hidden="false" customHeight="false" outlineLevel="0" collapsed="false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customFormat="false" ht="12.8" hidden="false" customHeight="false" outlineLevel="0" collapsed="false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customFormat="false" ht="12.8" hidden="false" customHeight="false" outlineLevel="0" collapsed="false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customFormat="false" ht="12.8" hidden="false" customHeight="false" outlineLevel="0" collapsed="false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customFormat="false" ht="12.8" hidden="false" customHeight="false" outlineLevel="0" collapsed="false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customFormat="false" ht="12.8" hidden="false" customHeight="false" outlineLevel="0" collapsed="false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customFormat="false" ht="12.8" hidden="false" customHeight="false" outlineLevel="0" collapsed="false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customFormat="false" ht="12.8" hidden="false" customHeight="false" outlineLevel="0" collapsed="false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customFormat="false" ht="12.8" hidden="false" customHeight="false" outlineLevel="0" collapsed="false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31" customFormat="true" ht="12.8" hidden="false" customHeight="false" outlineLevel="0" collapsed="false">
      <c r="A60" s="24"/>
      <c r="B60" s="25"/>
      <c r="C60" s="26"/>
      <c r="D60" s="50" t="s">
        <v>50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50" t="s">
        <v>51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50" t="s">
        <v>50</v>
      </c>
      <c r="AI60" s="28"/>
      <c r="AJ60" s="28"/>
      <c r="AK60" s="28"/>
      <c r="AL60" s="28"/>
      <c r="AM60" s="50" t="s">
        <v>51</v>
      </c>
      <c r="AN60" s="28"/>
      <c r="AO60" s="28"/>
      <c r="AP60" s="26"/>
      <c r="AQ60" s="26"/>
      <c r="AR60" s="30"/>
      <c r="BE60" s="24"/>
    </row>
    <row r="61" customFormat="false" ht="12.8" hidden="false" customHeight="false" outlineLevel="0" collapsed="false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customFormat="false" ht="12.8" hidden="false" customHeight="false" outlineLevel="0" collapsed="false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customFormat="false" ht="12.8" hidden="false" customHeight="false" outlineLevel="0" collapsed="false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31" customFormat="true" ht="12.8" hidden="false" customHeight="false" outlineLevel="0" collapsed="false">
      <c r="A64" s="24"/>
      <c r="B64" s="25"/>
      <c r="C64" s="26"/>
      <c r="D64" s="47" t="s">
        <v>52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53</v>
      </c>
      <c r="AI64" s="51"/>
      <c r="AJ64" s="51"/>
      <c r="AK64" s="51"/>
      <c r="AL64" s="51"/>
      <c r="AM64" s="51"/>
      <c r="AN64" s="51"/>
      <c r="AO64" s="51"/>
      <c r="AP64" s="26"/>
      <c r="AQ64" s="26"/>
      <c r="AR64" s="30"/>
      <c r="BE64" s="24"/>
    </row>
    <row r="65" customFormat="false" ht="12.8" hidden="false" customHeight="false" outlineLevel="0" collapsed="false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customFormat="false" ht="12.8" hidden="false" customHeight="false" outlineLevel="0" collapsed="false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customFormat="false" ht="12.8" hidden="false" customHeight="false" outlineLevel="0" collapsed="false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customFormat="false" ht="12.8" hidden="false" customHeight="false" outlineLevel="0" collapsed="false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customFormat="false" ht="12.8" hidden="false" customHeight="false" outlineLevel="0" collapsed="false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customFormat="false" ht="12.8" hidden="false" customHeight="false" outlineLevel="0" collapsed="false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customFormat="false" ht="12.8" hidden="false" customHeight="false" outlineLevel="0" collapsed="false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customFormat="false" ht="12.8" hidden="false" customHeight="false" outlineLevel="0" collapsed="false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customFormat="false" ht="12.8" hidden="false" customHeight="false" outlineLevel="0" collapsed="false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customFormat="false" ht="12.8" hidden="false" customHeight="false" outlineLevel="0" collapsed="false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31" customFormat="true" ht="12.8" hidden="false" customHeight="false" outlineLevel="0" collapsed="false">
      <c r="A75" s="24"/>
      <c r="B75" s="25"/>
      <c r="C75" s="26"/>
      <c r="D75" s="50" t="s">
        <v>50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50" t="s">
        <v>51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50" t="s">
        <v>50</v>
      </c>
      <c r="AI75" s="28"/>
      <c r="AJ75" s="28"/>
      <c r="AK75" s="28"/>
      <c r="AL75" s="28"/>
      <c r="AM75" s="50" t="s">
        <v>51</v>
      </c>
      <c r="AN75" s="28"/>
      <c r="AO75" s="28"/>
      <c r="AP75" s="26"/>
      <c r="AQ75" s="26"/>
      <c r="AR75" s="30"/>
      <c r="BE75" s="24"/>
    </row>
    <row r="76" s="31" customFormat="true" ht="12.8" hidden="false" customHeight="false" outlineLevel="0" collapsed="false">
      <c r="A76" s="24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30"/>
      <c r="BE76" s="24"/>
    </row>
    <row r="77" s="31" customFormat="true" ht="6.95" hidden="false" customHeight="true" outlineLevel="0" collapsed="false">
      <c r="A77" s="24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0"/>
      <c r="BE77" s="24"/>
    </row>
    <row r="81" s="31" customFormat="true" ht="6.95" hidden="false" customHeight="true" outlineLevel="0" collapsed="false">
      <c r="A81" s="2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0"/>
      <c r="BE81" s="24"/>
    </row>
    <row r="82" s="31" customFormat="true" ht="24.95" hidden="false" customHeight="true" outlineLevel="0" collapsed="false">
      <c r="A82" s="24"/>
      <c r="B82" s="25"/>
      <c r="C82" s="9" t="s">
        <v>54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30"/>
      <c r="B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30"/>
      <c r="BE83" s="24"/>
    </row>
    <row r="84" s="56" customFormat="true" ht="12" hidden="false" customHeight="true" outlineLevel="0" collapsed="false">
      <c r="B84" s="57"/>
      <c r="C84" s="17" t="s">
        <v>12</v>
      </c>
      <c r="D84" s="58"/>
      <c r="E84" s="58"/>
      <c r="F84" s="58"/>
      <c r="G84" s="58"/>
      <c r="H84" s="58"/>
      <c r="I84" s="58"/>
      <c r="J84" s="58"/>
      <c r="K84" s="58"/>
      <c r="L84" s="58" t="str">
        <f aca="false">K5</f>
        <v>IprosLukas2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="60" customFormat="true" ht="36.95" hidden="false" customHeight="true" outlineLevel="0" collapsed="false">
      <c r="B85" s="61"/>
      <c r="C85" s="62" t="s">
        <v>15</v>
      </c>
      <c r="D85" s="63"/>
      <c r="E85" s="63"/>
      <c r="F85" s="63"/>
      <c r="G85" s="63"/>
      <c r="H85" s="63"/>
      <c r="I85" s="63"/>
      <c r="J85" s="63"/>
      <c r="K85" s="63"/>
      <c r="L85" s="64" t="str">
        <f aca="false">K6</f>
        <v>PŘÍSTAVBA KOMUNITNÍHO CENTRA LUKÁŠ, Trávníčkova 1746,Praha 5</v>
      </c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3"/>
      <c r="AQ85" s="63"/>
      <c r="AR85" s="65"/>
    </row>
    <row r="86" s="31" customFormat="true" ht="6.95" hidden="false" customHeight="true" outlineLevel="0" collapsed="false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30"/>
      <c r="BE86" s="24"/>
    </row>
    <row r="87" s="31" customFormat="true" ht="12" hidden="false" customHeight="true" outlineLevel="0" collapsed="false">
      <c r="A87" s="24"/>
      <c r="B87" s="25"/>
      <c r="C87" s="17" t="s">
        <v>19</v>
      </c>
      <c r="D87" s="26"/>
      <c r="E87" s="26"/>
      <c r="F87" s="26"/>
      <c r="G87" s="26"/>
      <c r="H87" s="26"/>
      <c r="I87" s="26"/>
      <c r="J87" s="26"/>
      <c r="K87" s="26"/>
      <c r="L87" s="66" t="str">
        <f aca="false">IF(K8="","",K8)</f>
        <v>Trávníčkova 1746, Praha 5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17" t="s">
        <v>21</v>
      </c>
      <c r="AJ87" s="26"/>
      <c r="AK87" s="26"/>
      <c r="AL87" s="26"/>
      <c r="AM87" s="67" t="str">
        <f aca="false">IF(AN8= "","",AN8)</f>
        <v>11. 9. 2020</v>
      </c>
      <c r="AN87" s="67"/>
      <c r="AO87" s="26"/>
      <c r="AP87" s="26"/>
      <c r="AQ87" s="26"/>
      <c r="AR87" s="30"/>
      <c r="B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30"/>
      <c r="BE88" s="24"/>
    </row>
    <row r="89" s="31" customFormat="true" ht="25.65" hidden="false" customHeight="true" outlineLevel="0" collapsed="false">
      <c r="A89" s="24"/>
      <c r="B89" s="25"/>
      <c r="C89" s="17" t="s">
        <v>23</v>
      </c>
      <c r="D89" s="26"/>
      <c r="E89" s="26"/>
      <c r="F89" s="26"/>
      <c r="G89" s="26"/>
      <c r="H89" s="26"/>
      <c r="I89" s="26"/>
      <c r="J89" s="26"/>
      <c r="K89" s="26"/>
      <c r="L89" s="58" t="str">
        <f aca="false">IF(E11= "","",E11)</f>
        <v>Městská část Praha 13,Sluneční nám.2580/13,Praha 5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17" t="s">
        <v>29</v>
      </c>
      <c r="AJ89" s="26"/>
      <c r="AK89" s="26"/>
      <c r="AL89" s="26"/>
      <c r="AM89" s="68" t="str">
        <f aca="false">IF(E17="","",E17)</f>
        <v>IPROS s.r.o. Tyršova 2076,256 01 Benešov</v>
      </c>
      <c r="AN89" s="68"/>
      <c r="AO89" s="68"/>
      <c r="AP89" s="68"/>
      <c r="AQ89" s="26"/>
      <c r="AR89" s="30"/>
      <c r="AS89" s="69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24"/>
    </row>
    <row r="90" s="31" customFormat="true" ht="15.15" hidden="false" customHeight="true" outlineLevel="0" collapsed="false">
      <c r="A90" s="24"/>
      <c r="B90" s="25"/>
      <c r="C90" s="17" t="s">
        <v>27</v>
      </c>
      <c r="D90" s="26"/>
      <c r="E90" s="26"/>
      <c r="F90" s="26"/>
      <c r="G90" s="26"/>
      <c r="H90" s="26"/>
      <c r="I90" s="26"/>
      <c r="J90" s="26"/>
      <c r="K90" s="26"/>
      <c r="L90" s="58" t="str">
        <f aca="false">IF(E14= "Vyplň údaj","",E14)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17" t="s">
        <v>32</v>
      </c>
      <c r="AJ90" s="26"/>
      <c r="AK90" s="26"/>
      <c r="AL90" s="26"/>
      <c r="AM90" s="68" t="str">
        <f aca="false">IF(E20="","",E20)</f>
        <v> </v>
      </c>
      <c r="AN90" s="68"/>
      <c r="AO90" s="68"/>
      <c r="AP90" s="68"/>
      <c r="AQ90" s="26"/>
      <c r="AR90" s="30"/>
      <c r="AS90" s="69"/>
      <c r="AT90" s="69"/>
      <c r="AU90" s="72"/>
      <c r="AV90" s="72"/>
      <c r="AW90" s="72"/>
      <c r="AX90" s="72"/>
      <c r="AY90" s="72"/>
      <c r="AZ90" s="72"/>
      <c r="BA90" s="72"/>
      <c r="BB90" s="72"/>
      <c r="BC90" s="72"/>
      <c r="BD90" s="73"/>
      <c r="BE90" s="24"/>
    </row>
    <row r="91" s="31" customFormat="true" ht="10.8" hidden="false" customHeight="true" outlineLevel="0" collapsed="false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30"/>
      <c r="AS91" s="69"/>
      <c r="AT91" s="69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24"/>
    </row>
    <row r="92" s="31" customFormat="true" ht="29.3" hidden="false" customHeight="true" outlineLevel="0" collapsed="false">
      <c r="A92" s="24"/>
      <c r="B92" s="25"/>
      <c r="C92" s="76" t="s">
        <v>56</v>
      </c>
      <c r="D92" s="76"/>
      <c r="E92" s="76"/>
      <c r="F92" s="76"/>
      <c r="G92" s="76"/>
      <c r="H92" s="77"/>
      <c r="I92" s="78" t="s">
        <v>57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9" t="s">
        <v>58</v>
      </c>
      <c r="AH92" s="79"/>
      <c r="AI92" s="79"/>
      <c r="AJ92" s="79"/>
      <c r="AK92" s="79"/>
      <c r="AL92" s="79"/>
      <c r="AM92" s="79"/>
      <c r="AN92" s="80" t="s">
        <v>59</v>
      </c>
      <c r="AO92" s="80"/>
      <c r="AP92" s="80"/>
      <c r="AQ92" s="81" t="s">
        <v>60</v>
      </c>
      <c r="AR92" s="30"/>
      <c r="AS92" s="82" t="s">
        <v>61</v>
      </c>
      <c r="AT92" s="83" t="s">
        <v>62</v>
      </c>
      <c r="AU92" s="83" t="s">
        <v>63</v>
      </c>
      <c r="AV92" s="83" t="s">
        <v>64</v>
      </c>
      <c r="AW92" s="83" t="s">
        <v>65</v>
      </c>
      <c r="AX92" s="83" t="s">
        <v>66</v>
      </c>
      <c r="AY92" s="83" t="s">
        <v>67</v>
      </c>
      <c r="AZ92" s="83" t="s">
        <v>68</v>
      </c>
      <c r="BA92" s="83" t="s">
        <v>69</v>
      </c>
      <c r="BB92" s="83" t="s">
        <v>70</v>
      </c>
      <c r="BC92" s="83" t="s">
        <v>71</v>
      </c>
      <c r="BD92" s="84" t="s">
        <v>72</v>
      </c>
      <c r="BE92" s="24"/>
    </row>
    <row r="93" s="31" customFormat="true" ht="10.8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30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24"/>
    </row>
    <row r="94" s="88" customFormat="true" ht="32.4" hidden="false" customHeight="true" outlineLevel="0" collapsed="false"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 t="n">
        <f aca="false">ROUND(SUM(AG95:AG96),2)</f>
        <v>0</v>
      </c>
      <c r="AH94" s="92"/>
      <c r="AI94" s="92"/>
      <c r="AJ94" s="92"/>
      <c r="AK94" s="92"/>
      <c r="AL94" s="92"/>
      <c r="AM94" s="92"/>
      <c r="AN94" s="93" t="n">
        <f aca="false">SUM(AG94,AT94)</f>
        <v>0</v>
      </c>
      <c r="AO94" s="93"/>
      <c r="AP94" s="93"/>
      <c r="AQ94" s="94"/>
      <c r="AR94" s="95"/>
      <c r="AS94" s="96" t="n">
        <f aca="false">ROUND(SUM(AS95:AS96),2)</f>
        <v>0</v>
      </c>
      <c r="AT94" s="97" t="n">
        <f aca="false">ROUND(SUM(AV94:AW94),2)</f>
        <v>0</v>
      </c>
      <c r="AU94" s="98" t="n">
        <f aca="false">ROUND(SUM(AU95:AU96),5)</f>
        <v>0</v>
      </c>
      <c r="AV94" s="97" t="n">
        <f aca="false">ROUND(AZ94*L29,2)</f>
        <v>0</v>
      </c>
      <c r="AW94" s="97" t="n">
        <f aca="false">ROUND(BA94*L30,2)</f>
        <v>0</v>
      </c>
      <c r="AX94" s="97" t="n">
        <f aca="false">ROUND(BB94*L29,2)</f>
        <v>0</v>
      </c>
      <c r="AY94" s="97" t="n">
        <f aca="false">ROUND(BC94*L30,2)</f>
        <v>0</v>
      </c>
      <c r="AZ94" s="97" t="n">
        <f aca="false">ROUND(SUM(AZ95:AZ96),2)</f>
        <v>0</v>
      </c>
      <c r="BA94" s="97" t="n">
        <f aca="false">ROUND(SUM(BA95:BA96),2)</f>
        <v>0</v>
      </c>
      <c r="BB94" s="97" t="n">
        <f aca="false">ROUND(SUM(BB95:BB96),2)</f>
        <v>0</v>
      </c>
      <c r="BC94" s="97" t="n">
        <f aca="false">ROUND(SUM(BC95:BC96),2)</f>
        <v>0</v>
      </c>
      <c r="BD94" s="99" t="n">
        <f aca="false">ROUND(SUM(BD95:BD96),2)</f>
        <v>0</v>
      </c>
      <c r="BS94" s="100" t="s">
        <v>74</v>
      </c>
      <c r="BT94" s="100" t="s">
        <v>75</v>
      </c>
      <c r="BU94" s="101" t="s">
        <v>76</v>
      </c>
      <c r="BV94" s="100" t="s">
        <v>77</v>
      </c>
      <c r="BW94" s="100" t="s">
        <v>4</v>
      </c>
      <c r="BX94" s="100" t="s">
        <v>78</v>
      </c>
      <c r="CL94" s="100"/>
    </row>
    <row r="95" s="114" customFormat="true" ht="16.5" hidden="false" customHeight="true" outlineLevel="0" collapsed="false">
      <c r="A95" s="102" t="s">
        <v>79</v>
      </c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 t="n">
        <f aca="false">'SO1 - Přístavba komunitní...'!J30</f>
        <v>0</v>
      </c>
      <c r="AH95" s="107"/>
      <c r="AI95" s="107"/>
      <c r="AJ95" s="107"/>
      <c r="AK95" s="107"/>
      <c r="AL95" s="107"/>
      <c r="AM95" s="107"/>
      <c r="AN95" s="107" t="n">
        <f aca="false">SUM(AG95,AT95)</f>
        <v>0</v>
      </c>
      <c r="AO95" s="107"/>
      <c r="AP95" s="107"/>
      <c r="AQ95" s="108" t="s">
        <v>82</v>
      </c>
      <c r="AR95" s="109"/>
      <c r="AS95" s="110" t="n">
        <v>0</v>
      </c>
      <c r="AT95" s="111" t="n">
        <f aca="false">ROUND(SUM(AV95:AW95),2)</f>
        <v>0</v>
      </c>
      <c r="AU95" s="112" t="n">
        <f aca="false">'SO1 - Přístavba komunitní...'!P151</f>
        <v>0</v>
      </c>
      <c r="AV95" s="111" t="n">
        <f aca="false">'SO1 - Přístavba komunitní...'!J33</f>
        <v>0</v>
      </c>
      <c r="AW95" s="111" t="n">
        <f aca="false">'SO1 - Přístavba komunitní...'!J34</f>
        <v>0</v>
      </c>
      <c r="AX95" s="111" t="n">
        <f aca="false">'SO1 - Přístavba komunitní...'!J35</f>
        <v>0</v>
      </c>
      <c r="AY95" s="111" t="n">
        <f aca="false">'SO1 - Přístavba komunitní...'!J36</f>
        <v>0</v>
      </c>
      <c r="AZ95" s="111" t="n">
        <f aca="false">'SO1 - Přístavba komunitní...'!F33</f>
        <v>0</v>
      </c>
      <c r="BA95" s="111" t="n">
        <f aca="false">'SO1 - Přístavba komunitní...'!F34</f>
        <v>0</v>
      </c>
      <c r="BB95" s="111" t="n">
        <f aca="false">'SO1 - Přístavba komunitní...'!F35</f>
        <v>0</v>
      </c>
      <c r="BC95" s="111" t="n">
        <f aca="false">'SO1 - Přístavba komunitní...'!F36</f>
        <v>0</v>
      </c>
      <c r="BD95" s="113" t="n">
        <f aca="false">'SO1 - Přístavba komunitní...'!F37</f>
        <v>0</v>
      </c>
      <c r="BT95" s="115" t="s">
        <v>83</v>
      </c>
      <c r="BV95" s="115" t="s">
        <v>77</v>
      </c>
      <c r="BW95" s="115" t="s">
        <v>84</v>
      </c>
      <c r="BX95" s="115" t="s">
        <v>4</v>
      </c>
      <c r="CL95" s="115"/>
      <c r="CM95" s="115" t="s">
        <v>85</v>
      </c>
    </row>
    <row r="96" s="114" customFormat="true" ht="24.75" hidden="false" customHeight="true" outlineLevel="0" collapsed="false">
      <c r="A96" s="102" t="s">
        <v>79</v>
      </c>
      <c r="B96" s="103"/>
      <c r="C96" s="104"/>
      <c r="D96" s="105" t="s">
        <v>86</v>
      </c>
      <c r="E96" s="105"/>
      <c r="F96" s="105"/>
      <c r="G96" s="105"/>
      <c r="H96" s="105"/>
      <c r="I96" s="106"/>
      <c r="J96" s="105" t="s">
        <v>86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 t="n">
        <f aca="false">'Venkovní úpravy - Venkovn...'!J30</f>
        <v>0</v>
      </c>
      <c r="AH96" s="107"/>
      <c r="AI96" s="107"/>
      <c r="AJ96" s="107"/>
      <c r="AK96" s="107"/>
      <c r="AL96" s="107"/>
      <c r="AM96" s="107"/>
      <c r="AN96" s="107" t="n">
        <f aca="false">SUM(AG96,AT96)</f>
        <v>0</v>
      </c>
      <c r="AO96" s="107"/>
      <c r="AP96" s="107"/>
      <c r="AQ96" s="108" t="s">
        <v>82</v>
      </c>
      <c r="AR96" s="109"/>
      <c r="AS96" s="116" t="n">
        <v>0</v>
      </c>
      <c r="AT96" s="117" t="n">
        <f aca="false">ROUND(SUM(AV96:AW96),2)</f>
        <v>0</v>
      </c>
      <c r="AU96" s="118" t="n">
        <f aca="false">'Venkovní úpravy - Venkovn...'!P127</f>
        <v>0</v>
      </c>
      <c r="AV96" s="117" t="n">
        <f aca="false">'Venkovní úpravy - Venkovn...'!J33</f>
        <v>0</v>
      </c>
      <c r="AW96" s="117" t="n">
        <f aca="false">'Venkovní úpravy - Venkovn...'!J34</f>
        <v>0</v>
      </c>
      <c r="AX96" s="117" t="n">
        <f aca="false">'Venkovní úpravy - Venkovn...'!J35</f>
        <v>0</v>
      </c>
      <c r="AY96" s="117" t="n">
        <f aca="false">'Venkovní úpravy - Venkovn...'!J36</f>
        <v>0</v>
      </c>
      <c r="AZ96" s="117" t="n">
        <f aca="false">'Venkovní úpravy - Venkovn...'!F33</f>
        <v>0</v>
      </c>
      <c r="BA96" s="117" t="n">
        <f aca="false">'Venkovní úpravy - Venkovn...'!F34</f>
        <v>0</v>
      </c>
      <c r="BB96" s="117" t="n">
        <f aca="false">'Venkovní úpravy - Venkovn...'!F35</f>
        <v>0</v>
      </c>
      <c r="BC96" s="117" t="n">
        <f aca="false">'Venkovní úpravy - Venkovn...'!F36</f>
        <v>0</v>
      </c>
      <c r="BD96" s="119" t="n">
        <f aca="false">'Venkovní úpravy - Venkovn...'!F37</f>
        <v>0</v>
      </c>
      <c r="BT96" s="115" t="s">
        <v>83</v>
      </c>
      <c r="BV96" s="115" t="s">
        <v>77</v>
      </c>
      <c r="BW96" s="115" t="s">
        <v>87</v>
      </c>
      <c r="BX96" s="115" t="s">
        <v>4</v>
      </c>
      <c r="CL96" s="115"/>
      <c r="CM96" s="115" t="s">
        <v>85</v>
      </c>
    </row>
    <row r="97" s="31" customFormat="true" ht="30" hidden="false" customHeight="true" outlineLevel="0" collapsed="false">
      <c r="A97" s="24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30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="31" customFormat="true" ht="6.95" hidden="false" customHeight="true" outlineLevel="0" collapsed="false">
      <c r="A98" s="24"/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30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</sheetData>
  <sheetProtection algorithmName="SHA-512" hashValue="w0Z7vKyCc7Xl7ppdQiy+9jWyGOWd9RrFRPH8oVuUPVU5qCYjjH/fWnxJrT2t7rkVsXWnwhZe8itynCLA9jsI1Q==" saltValue="3WxMZ3tQqt5qxMGvg14HxKZDCFhqOnTRgZ27MKYyTZBbth9QRAR/T1q1R7gsGw3VzT0uUJiTz/UMWK1XUcTB3g==" spinCount="100000" sheet="true" password="cc35" objects="true" scenarios="true" formatColumns="false" formatRows="false"/>
  <mergeCells count="46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</mergeCells>
  <hyperlinks>
    <hyperlink ref="A95" location="'SO1 - Přístavba komunitní...'!C2" display="/"/>
    <hyperlink ref="A96" location="'Venkovní úpravy - Venkovn...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21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1.5"/>
    <col collapsed="false" customWidth="true" hidden="false" outlineLevel="0" max="10" min="9" style="0" width="20.15"/>
    <col collapsed="false" customWidth="true" hidden="true" outlineLevel="0" max="11" min="11" style="0" width="20.15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84</v>
      </c>
    </row>
    <row r="3" customFormat="false" ht="6.95" hidden="false" customHeight="true" outlineLevel="0" collapsed="false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6"/>
      <c r="AT3" s="3" t="s">
        <v>85</v>
      </c>
    </row>
    <row r="4" customFormat="false" ht="24.95" hidden="false" customHeight="true" outlineLevel="0" collapsed="false">
      <c r="B4" s="6"/>
      <c r="D4" s="122" t="s">
        <v>88</v>
      </c>
      <c r="L4" s="6"/>
      <c r="M4" s="123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24" t="s">
        <v>15</v>
      </c>
      <c r="L6" s="6"/>
    </row>
    <row r="7" customFormat="false" ht="16.5" hidden="false" customHeight="true" outlineLevel="0" collapsed="false">
      <c r="B7" s="6"/>
      <c r="E7" s="125" t="str">
        <f aca="false">'Rekapitulace stavby'!K6</f>
        <v>PŘÍSTAVBA KOMUNITNÍHO CENTRA LUKÁŠ, Trávníčkova 1746,Praha 5</v>
      </c>
      <c r="F7" s="125"/>
      <c r="G7" s="125"/>
      <c r="H7" s="125"/>
      <c r="L7" s="6"/>
    </row>
    <row r="8" s="31" customFormat="true" ht="12" hidden="false" customHeight="true" outlineLevel="0" collapsed="false">
      <c r="A8" s="24"/>
      <c r="B8" s="30"/>
      <c r="C8" s="24"/>
      <c r="D8" s="124" t="s">
        <v>89</v>
      </c>
      <c r="E8" s="24"/>
      <c r="F8" s="24"/>
      <c r="G8" s="24"/>
      <c r="H8" s="24"/>
      <c r="I8" s="24"/>
      <c r="J8" s="24"/>
      <c r="K8" s="24"/>
      <c r="L8" s="4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6" t="s">
        <v>90</v>
      </c>
      <c r="F9" s="126"/>
      <c r="G9" s="126"/>
      <c r="H9" s="126"/>
      <c r="I9" s="24"/>
      <c r="J9" s="24"/>
      <c r="K9" s="24"/>
      <c r="L9" s="4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4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24" t="s">
        <v>17</v>
      </c>
      <c r="E11" s="24"/>
      <c r="F11" s="127"/>
      <c r="G11" s="24"/>
      <c r="H11" s="24"/>
      <c r="I11" s="124" t="s">
        <v>18</v>
      </c>
      <c r="J11" s="127"/>
      <c r="K11" s="24"/>
      <c r="L11" s="4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24" t="s">
        <v>19</v>
      </c>
      <c r="E12" s="24"/>
      <c r="F12" s="127" t="s">
        <v>20</v>
      </c>
      <c r="G12" s="24"/>
      <c r="H12" s="24"/>
      <c r="I12" s="124" t="s">
        <v>21</v>
      </c>
      <c r="J12" s="128" t="str">
        <f aca="false">'Rekapitulace stavby'!AN8</f>
        <v>11. 9. 2020</v>
      </c>
      <c r="K12" s="24"/>
      <c r="L12" s="4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4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24" t="s">
        <v>23</v>
      </c>
      <c r="E14" s="24"/>
      <c r="F14" s="24"/>
      <c r="G14" s="24"/>
      <c r="H14" s="24"/>
      <c r="I14" s="124" t="s">
        <v>24</v>
      </c>
      <c r="J14" s="127"/>
      <c r="K14" s="24"/>
      <c r="L14" s="4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7" t="s">
        <v>25</v>
      </c>
      <c r="F15" s="24"/>
      <c r="G15" s="24"/>
      <c r="H15" s="24"/>
      <c r="I15" s="124" t="s">
        <v>26</v>
      </c>
      <c r="J15" s="127"/>
      <c r="K15" s="24"/>
      <c r="L15" s="4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4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24" t="s">
        <v>27</v>
      </c>
      <c r="E17" s="24"/>
      <c r="F17" s="24"/>
      <c r="G17" s="24"/>
      <c r="H17" s="24"/>
      <c r="I17" s="124" t="s">
        <v>24</v>
      </c>
      <c r="J17" s="19" t="str">
        <f aca="false">'Rekapitulace stavby'!AN13</f>
        <v>Vyplň údaj</v>
      </c>
      <c r="K17" s="24"/>
      <c r="L17" s="4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9" t="str">
        <f aca="false">'Rekapitulace stavby'!E14</f>
        <v>Vyplň údaj</v>
      </c>
      <c r="F18" s="129"/>
      <c r="G18" s="129"/>
      <c r="H18" s="129"/>
      <c r="I18" s="124" t="s">
        <v>26</v>
      </c>
      <c r="J18" s="19" t="str">
        <f aca="false">'Rekapitulace stavby'!AN14</f>
        <v>Vyplň údaj</v>
      </c>
      <c r="K18" s="24"/>
      <c r="L18" s="4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4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24" t="s">
        <v>29</v>
      </c>
      <c r="E20" s="24"/>
      <c r="F20" s="24"/>
      <c r="G20" s="24"/>
      <c r="H20" s="24"/>
      <c r="I20" s="124" t="s">
        <v>24</v>
      </c>
      <c r="J20" s="127"/>
      <c r="K20" s="24"/>
      <c r="L20" s="4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7" t="s">
        <v>30</v>
      </c>
      <c r="F21" s="24"/>
      <c r="G21" s="24"/>
      <c r="H21" s="24"/>
      <c r="I21" s="124" t="s">
        <v>26</v>
      </c>
      <c r="J21" s="127"/>
      <c r="K21" s="24"/>
      <c r="L21" s="4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4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24" t="s">
        <v>32</v>
      </c>
      <c r="E23" s="24"/>
      <c r="F23" s="24"/>
      <c r="G23" s="24"/>
      <c r="H23" s="24"/>
      <c r="I23" s="124" t="s">
        <v>24</v>
      </c>
      <c r="J23" s="127" t="str">
        <f aca="false">IF('Rekapitulace stavby'!AN19="","",'Rekapitulace stavby'!AN19)</f>
        <v/>
      </c>
      <c r="K23" s="24"/>
      <c r="L23" s="4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7" t="str">
        <f aca="false">IF('Rekapitulace stavby'!E20="","",'Rekapitulace stavby'!E20)</f>
        <v> </v>
      </c>
      <c r="F24" s="24"/>
      <c r="G24" s="24"/>
      <c r="H24" s="24"/>
      <c r="I24" s="124" t="s">
        <v>26</v>
      </c>
      <c r="J24" s="127" t="str">
        <f aca="false">IF('Rekapitulace stavby'!AN20="","",'Rekapitulace stavby'!AN20)</f>
        <v/>
      </c>
      <c r="K24" s="24"/>
      <c r="L24" s="4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4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24" t="s">
        <v>34</v>
      </c>
      <c r="E26" s="24"/>
      <c r="F26" s="24"/>
      <c r="G26" s="24"/>
      <c r="H26" s="24"/>
      <c r="I26" s="24"/>
      <c r="J26" s="24"/>
      <c r="K26" s="24"/>
      <c r="L26" s="4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34" customFormat="true" ht="16.5" hidden="false" customHeight="true" outlineLevel="0" collapsed="false">
      <c r="A27" s="130"/>
      <c r="B27" s="131"/>
      <c r="C27" s="130"/>
      <c r="D27" s="130"/>
      <c r="E27" s="132"/>
      <c r="F27" s="132"/>
      <c r="G27" s="132"/>
      <c r="H27" s="132"/>
      <c r="I27" s="130"/>
      <c r="J27" s="130"/>
      <c r="K27" s="130"/>
      <c r="L27" s="133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4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35"/>
      <c r="E29" s="135"/>
      <c r="F29" s="135"/>
      <c r="G29" s="135"/>
      <c r="H29" s="135"/>
      <c r="I29" s="135"/>
      <c r="J29" s="135"/>
      <c r="K29" s="135"/>
      <c r="L29" s="4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6" t="s">
        <v>35</v>
      </c>
      <c r="E30" s="24"/>
      <c r="F30" s="24"/>
      <c r="G30" s="24"/>
      <c r="H30" s="24"/>
      <c r="I30" s="24"/>
      <c r="J30" s="137" t="n">
        <f aca="false">ROUND(J151, 2)</f>
        <v>0</v>
      </c>
      <c r="K30" s="24"/>
      <c r="L30" s="4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35"/>
      <c r="E31" s="135"/>
      <c r="F31" s="135"/>
      <c r="G31" s="135"/>
      <c r="H31" s="135"/>
      <c r="I31" s="135"/>
      <c r="J31" s="135"/>
      <c r="K31" s="135"/>
      <c r="L31" s="4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8" t="s">
        <v>37</v>
      </c>
      <c r="G32" s="24"/>
      <c r="H32" s="24"/>
      <c r="I32" s="138" t="s">
        <v>36</v>
      </c>
      <c r="J32" s="138" t="s">
        <v>38</v>
      </c>
      <c r="K32" s="24"/>
      <c r="L32" s="4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9" t="s">
        <v>39</v>
      </c>
      <c r="E33" s="124" t="s">
        <v>40</v>
      </c>
      <c r="F33" s="140" t="n">
        <f aca="false">ROUND((SUM(BE151:BE2131)),  2)</f>
        <v>0</v>
      </c>
      <c r="G33" s="24"/>
      <c r="H33" s="24"/>
      <c r="I33" s="141" t="n">
        <v>0.21</v>
      </c>
      <c r="J33" s="140" t="n">
        <f aca="false">ROUND(((SUM(BE151:BE2131))*I33),  2)</f>
        <v>0</v>
      </c>
      <c r="K33" s="24"/>
      <c r="L33" s="4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24" t="s">
        <v>41</v>
      </c>
      <c r="F34" s="140" t="n">
        <f aca="false">ROUND((SUM(BF151:BF2131)),  2)</f>
        <v>0</v>
      </c>
      <c r="G34" s="24"/>
      <c r="H34" s="24"/>
      <c r="I34" s="141" t="n">
        <v>0.15</v>
      </c>
      <c r="J34" s="140" t="n">
        <f aca="false">ROUND(((SUM(BF151:BF2131))*I34),  2)</f>
        <v>0</v>
      </c>
      <c r="K34" s="24"/>
      <c r="L34" s="4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24" t="s">
        <v>42</v>
      </c>
      <c r="F35" s="140" t="n">
        <f aca="false">ROUND((SUM(BG151:BG2131)),  2)</f>
        <v>0</v>
      </c>
      <c r="G35" s="24"/>
      <c r="H35" s="24"/>
      <c r="I35" s="141" t="n">
        <v>0.21</v>
      </c>
      <c r="J35" s="140" t="n">
        <f aca="false">0</f>
        <v>0</v>
      </c>
      <c r="K35" s="24"/>
      <c r="L35" s="4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24" t="s">
        <v>43</v>
      </c>
      <c r="F36" s="140" t="n">
        <f aca="false">ROUND((SUM(BH151:BH2131)),  2)</f>
        <v>0</v>
      </c>
      <c r="G36" s="24"/>
      <c r="H36" s="24"/>
      <c r="I36" s="141" t="n">
        <v>0.15</v>
      </c>
      <c r="J36" s="140" t="n">
        <f aca="false">0</f>
        <v>0</v>
      </c>
      <c r="K36" s="24"/>
      <c r="L36" s="4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24" t="s">
        <v>44</v>
      </c>
      <c r="F37" s="140" t="n">
        <f aca="false">ROUND((SUM(BI151:BI2131)),  2)</f>
        <v>0</v>
      </c>
      <c r="G37" s="24"/>
      <c r="H37" s="24"/>
      <c r="I37" s="141" t="n">
        <v>0</v>
      </c>
      <c r="J37" s="140" t="n">
        <f aca="false">0</f>
        <v>0</v>
      </c>
      <c r="K37" s="24"/>
      <c r="L37" s="4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4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42"/>
      <c r="D39" s="143" t="s">
        <v>45</v>
      </c>
      <c r="E39" s="144"/>
      <c r="F39" s="144"/>
      <c r="G39" s="145" t="s">
        <v>46</v>
      </c>
      <c r="H39" s="146" t="s">
        <v>47</v>
      </c>
      <c r="I39" s="144"/>
      <c r="J39" s="147" t="n">
        <f aca="false">SUM(J30:J37)</f>
        <v>0</v>
      </c>
      <c r="K39" s="148"/>
      <c r="L39" s="4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30"/>
      <c r="C40" s="24"/>
      <c r="D40" s="24"/>
      <c r="E40" s="24"/>
      <c r="F40" s="24"/>
      <c r="G40" s="24"/>
      <c r="H40" s="24"/>
      <c r="I40" s="24"/>
      <c r="J40" s="24"/>
      <c r="K40" s="24"/>
      <c r="L40" s="4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31" customFormat="true" ht="14.4" hidden="false" customHeight="true" outlineLevel="0" collapsed="false">
      <c r="B50" s="49"/>
      <c r="D50" s="149" t="s">
        <v>48</v>
      </c>
      <c r="E50" s="150"/>
      <c r="F50" s="150"/>
      <c r="G50" s="149" t="s">
        <v>49</v>
      </c>
      <c r="H50" s="150"/>
      <c r="I50" s="150"/>
      <c r="J50" s="150"/>
      <c r="K50" s="150"/>
      <c r="L50" s="4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31" customFormat="true" ht="12.8" hidden="false" customHeight="false" outlineLevel="0" collapsed="false">
      <c r="A61" s="24"/>
      <c r="B61" s="30"/>
      <c r="C61" s="24"/>
      <c r="D61" s="151" t="s">
        <v>50</v>
      </c>
      <c r="E61" s="152"/>
      <c r="F61" s="153" t="s">
        <v>51</v>
      </c>
      <c r="G61" s="151" t="s">
        <v>50</v>
      </c>
      <c r="H61" s="152"/>
      <c r="I61" s="152"/>
      <c r="J61" s="154" t="s">
        <v>51</v>
      </c>
      <c r="K61" s="152"/>
      <c r="L61" s="49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31" customFormat="true" ht="12.8" hidden="false" customHeight="false" outlineLevel="0" collapsed="false">
      <c r="A65" s="24"/>
      <c r="B65" s="30"/>
      <c r="C65" s="24"/>
      <c r="D65" s="149" t="s">
        <v>52</v>
      </c>
      <c r="E65" s="155"/>
      <c r="F65" s="155"/>
      <c r="G65" s="149" t="s">
        <v>53</v>
      </c>
      <c r="H65" s="155"/>
      <c r="I65" s="155"/>
      <c r="J65" s="155"/>
      <c r="K65" s="155"/>
      <c r="L65" s="4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31" customFormat="true" ht="12.8" hidden="false" customHeight="false" outlineLevel="0" collapsed="false">
      <c r="A76" s="24"/>
      <c r="B76" s="30"/>
      <c r="C76" s="24"/>
      <c r="D76" s="151" t="s">
        <v>50</v>
      </c>
      <c r="E76" s="152"/>
      <c r="F76" s="153" t="s">
        <v>51</v>
      </c>
      <c r="G76" s="151" t="s">
        <v>50</v>
      </c>
      <c r="H76" s="152"/>
      <c r="I76" s="152"/>
      <c r="J76" s="154" t="s">
        <v>51</v>
      </c>
      <c r="K76" s="152"/>
      <c r="L76" s="4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4.4" hidden="false" customHeight="true" outlineLevel="0" collapsed="false">
      <c r="A77" s="24"/>
      <c r="B77" s="156"/>
      <c r="C77" s="157"/>
      <c r="D77" s="157"/>
      <c r="E77" s="157"/>
      <c r="F77" s="157"/>
      <c r="G77" s="157"/>
      <c r="H77" s="157"/>
      <c r="I77" s="157"/>
      <c r="J77" s="157"/>
      <c r="K77" s="157"/>
      <c r="L77" s="4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81" s="31" customFormat="true" ht="6.95" hidden="false" customHeight="true" outlineLevel="0" collapsed="false">
      <c r="A81" s="24"/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4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24.95" hidden="false" customHeight="true" outlineLevel="0" collapsed="false">
      <c r="A82" s="24"/>
      <c r="B82" s="25"/>
      <c r="C82" s="9" t="s">
        <v>91</v>
      </c>
      <c r="D82" s="26"/>
      <c r="E82" s="26"/>
      <c r="F82" s="26"/>
      <c r="G82" s="26"/>
      <c r="H82" s="26"/>
      <c r="I82" s="26"/>
      <c r="J82" s="26"/>
      <c r="K82" s="26"/>
      <c r="L82" s="4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4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31" customFormat="true" ht="12" hidden="false" customHeight="true" outlineLevel="0" collapsed="false">
      <c r="A84" s="24"/>
      <c r="B84" s="25"/>
      <c r="C84" s="17" t="s">
        <v>15</v>
      </c>
      <c r="D84" s="26"/>
      <c r="E84" s="26"/>
      <c r="F84" s="26"/>
      <c r="G84" s="26"/>
      <c r="H84" s="26"/>
      <c r="I84" s="26"/>
      <c r="J84" s="26"/>
      <c r="K84" s="26"/>
      <c r="L84" s="49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31" customFormat="true" ht="16.5" hidden="false" customHeight="true" outlineLevel="0" collapsed="false">
      <c r="A85" s="24"/>
      <c r="B85" s="25"/>
      <c r="C85" s="26"/>
      <c r="D85" s="26"/>
      <c r="E85" s="160" t="str">
        <f aca="false">E7</f>
        <v>PŘÍSTAVBA KOMUNITNÍHO CENTRA LUKÁŠ, Trávníčkova 1746,Praha 5</v>
      </c>
      <c r="F85" s="160"/>
      <c r="G85" s="160"/>
      <c r="H85" s="160"/>
      <c r="I85" s="26"/>
      <c r="J85" s="26"/>
      <c r="K85" s="26"/>
      <c r="L85" s="49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31" customFormat="true" ht="12" hidden="false" customHeight="true" outlineLevel="0" collapsed="false">
      <c r="A86" s="24"/>
      <c r="B86" s="25"/>
      <c r="C86" s="17" t="s">
        <v>89</v>
      </c>
      <c r="D86" s="26"/>
      <c r="E86" s="26"/>
      <c r="F86" s="26"/>
      <c r="G86" s="26"/>
      <c r="H86" s="26"/>
      <c r="I86" s="26"/>
      <c r="J86" s="26"/>
      <c r="K86" s="26"/>
      <c r="L86" s="49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31" customFormat="true" ht="16.5" hidden="false" customHeight="true" outlineLevel="0" collapsed="false">
      <c r="A87" s="24"/>
      <c r="B87" s="25"/>
      <c r="C87" s="26"/>
      <c r="D87" s="26"/>
      <c r="E87" s="64" t="str">
        <f aca="false">E9</f>
        <v>SO1 - Přístavba komunitního centra Lukáš</v>
      </c>
      <c r="F87" s="64"/>
      <c r="G87" s="64"/>
      <c r="H87" s="64"/>
      <c r="I87" s="26"/>
      <c r="J87" s="26"/>
      <c r="K87" s="26"/>
      <c r="L87" s="49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49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="31" customFormat="true" ht="12" hidden="false" customHeight="true" outlineLevel="0" collapsed="false">
      <c r="A89" s="24"/>
      <c r="B89" s="25"/>
      <c r="C89" s="17" t="s">
        <v>19</v>
      </c>
      <c r="D89" s="26"/>
      <c r="E89" s="26"/>
      <c r="F89" s="18" t="str">
        <f aca="false">F12</f>
        <v>Trávníčkova 1746, Praha 5</v>
      </c>
      <c r="G89" s="26"/>
      <c r="H89" s="26"/>
      <c r="I89" s="17" t="s">
        <v>21</v>
      </c>
      <c r="J89" s="161" t="str">
        <f aca="false">IF(J12="","",J12)</f>
        <v>11. 9. 2020</v>
      </c>
      <c r="K89" s="26"/>
      <c r="L89" s="49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="31" customFormat="true" ht="6.95" hidden="false" customHeight="true" outlineLevel="0" collapsed="false">
      <c r="A90" s="24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49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="31" customFormat="true" ht="40.05" hidden="false" customHeight="true" outlineLevel="0" collapsed="false">
      <c r="A91" s="24"/>
      <c r="B91" s="25"/>
      <c r="C91" s="17" t="s">
        <v>23</v>
      </c>
      <c r="D91" s="26"/>
      <c r="E91" s="26"/>
      <c r="F91" s="18" t="str">
        <f aca="false">E15</f>
        <v>Městská část Praha 13,Sluneční nám.2580/13,Praha 5</v>
      </c>
      <c r="G91" s="26"/>
      <c r="H91" s="26"/>
      <c r="I91" s="17" t="s">
        <v>29</v>
      </c>
      <c r="J91" s="162" t="str">
        <f aca="false">E21</f>
        <v>IPROS s.r.o. Tyršova 2076,256 01 Benešov</v>
      </c>
      <c r="K91" s="26"/>
      <c r="L91" s="49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="31" customFormat="true" ht="15.15" hidden="false" customHeight="true" outlineLevel="0" collapsed="false">
      <c r="A92" s="24"/>
      <c r="B92" s="25"/>
      <c r="C92" s="17" t="s">
        <v>27</v>
      </c>
      <c r="D92" s="26"/>
      <c r="E92" s="26"/>
      <c r="F92" s="18" t="str">
        <f aca="false">IF(E18="","",E18)</f>
        <v>Vyplň údaj</v>
      </c>
      <c r="G92" s="26"/>
      <c r="H92" s="26"/>
      <c r="I92" s="17" t="s">
        <v>32</v>
      </c>
      <c r="J92" s="162" t="str">
        <f aca="false">E24</f>
        <v> </v>
      </c>
      <c r="K92" s="26"/>
      <c r="L92" s="49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="31" customFormat="true" ht="10.3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49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="31" customFormat="true" ht="29.3" hidden="false" customHeight="true" outlineLevel="0" collapsed="false">
      <c r="A94" s="24"/>
      <c r="B94" s="25"/>
      <c r="C94" s="163" t="s">
        <v>92</v>
      </c>
      <c r="D94" s="164"/>
      <c r="E94" s="164"/>
      <c r="F94" s="164"/>
      <c r="G94" s="164"/>
      <c r="H94" s="164"/>
      <c r="I94" s="164"/>
      <c r="J94" s="165" t="s">
        <v>93</v>
      </c>
      <c r="K94" s="164"/>
      <c r="L94" s="49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="31" customFormat="true" ht="10.3" hidden="false" customHeight="true" outlineLevel="0" collapsed="false">
      <c r="A95" s="24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49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="31" customFormat="true" ht="22.8" hidden="false" customHeight="true" outlineLevel="0" collapsed="false">
      <c r="A96" s="24"/>
      <c r="B96" s="25"/>
      <c r="C96" s="166" t="s">
        <v>94</v>
      </c>
      <c r="D96" s="26"/>
      <c r="E96" s="26"/>
      <c r="F96" s="26"/>
      <c r="G96" s="26"/>
      <c r="H96" s="26"/>
      <c r="I96" s="26"/>
      <c r="J96" s="167" t="n">
        <f aca="false">J151</f>
        <v>0</v>
      </c>
      <c r="K96" s="26"/>
      <c r="L96" s="49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U96" s="3" t="s">
        <v>95</v>
      </c>
    </row>
    <row r="97" s="168" customFormat="true" ht="24.95" hidden="false" customHeight="true" outlineLevel="0" collapsed="false">
      <c r="B97" s="169"/>
      <c r="C97" s="170"/>
      <c r="D97" s="171" t="s">
        <v>96</v>
      </c>
      <c r="E97" s="172"/>
      <c r="F97" s="172"/>
      <c r="G97" s="172"/>
      <c r="H97" s="172"/>
      <c r="I97" s="172"/>
      <c r="J97" s="173" t="n">
        <f aca="false">J152</f>
        <v>0</v>
      </c>
      <c r="K97" s="170"/>
      <c r="L97" s="174"/>
    </row>
    <row r="98" s="175" customFormat="true" ht="19.95" hidden="false" customHeight="true" outlineLevel="0" collapsed="false">
      <c r="B98" s="176"/>
      <c r="C98" s="177"/>
      <c r="D98" s="178" t="s">
        <v>97</v>
      </c>
      <c r="E98" s="179"/>
      <c r="F98" s="179"/>
      <c r="G98" s="179"/>
      <c r="H98" s="179"/>
      <c r="I98" s="179"/>
      <c r="J98" s="180" t="n">
        <f aca="false">J153</f>
        <v>0</v>
      </c>
      <c r="K98" s="177"/>
      <c r="L98" s="181"/>
    </row>
    <row r="99" s="175" customFormat="true" ht="19.95" hidden="false" customHeight="true" outlineLevel="0" collapsed="false">
      <c r="B99" s="176"/>
      <c r="C99" s="177"/>
      <c r="D99" s="178" t="s">
        <v>98</v>
      </c>
      <c r="E99" s="179"/>
      <c r="F99" s="179"/>
      <c r="G99" s="179"/>
      <c r="H99" s="179"/>
      <c r="I99" s="179"/>
      <c r="J99" s="180" t="n">
        <f aca="false">J234</f>
        <v>0</v>
      </c>
      <c r="K99" s="177"/>
      <c r="L99" s="181"/>
    </row>
    <row r="100" s="175" customFormat="true" ht="19.95" hidden="false" customHeight="true" outlineLevel="0" collapsed="false">
      <c r="B100" s="176"/>
      <c r="C100" s="177"/>
      <c r="D100" s="178" t="s">
        <v>99</v>
      </c>
      <c r="E100" s="179"/>
      <c r="F100" s="179"/>
      <c r="G100" s="179"/>
      <c r="H100" s="179"/>
      <c r="I100" s="179"/>
      <c r="J100" s="180" t="n">
        <f aca="false">J366</f>
        <v>0</v>
      </c>
      <c r="K100" s="177"/>
      <c r="L100" s="181"/>
    </row>
    <row r="101" s="175" customFormat="true" ht="19.95" hidden="false" customHeight="true" outlineLevel="0" collapsed="false">
      <c r="B101" s="176"/>
      <c r="C101" s="177"/>
      <c r="D101" s="178" t="s">
        <v>100</v>
      </c>
      <c r="E101" s="179"/>
      <c r="F101" s="179"/>
      <c r="G101" s="179"/>
      <c r="H101" s="179"/>
      <c r="I101" s="179"/>
      <c r="J101" s="180" t="n">
        <f aca="false">J732</f>
        <v>0</v>
      </c>
      <c r="K101" s="177"/>
      <c r="L101" s="181"/>
    </row>
    <row r="102" s="175" customFormat="true" ht="19.95" hidden="false" customHeight="true" outlineLevel="0" collapsed="false">
      <c r="B102" s="176"/>
      <c r="C102" s="177"/>
      <c r="D102" s="178" t="s">
        <v>101</v>
      </c>
      <c r="E102" s="179"/>
      <c r="F102" s="179"/>
      <c r="G102" s="179"/>
      <c r="H102" s="179"/>
      <c r="I102" s="179"/>
      <c r="J102" s="180" t="n">
        <f aca="false">J957</f>
        <v>0</v>
      </c>
      <c r="K102" s="177"/>
      <c r="L102" s="181"/>
    </row>
    <row r="103" s="175" customFormat="true" ht="19.95" hidden="false" customHeight="true" outlineLevel="0" collapsed="false">
      <c r="B103" s="176"/>
      <c r="C103" s="177"/>
      <c r="D103" s="178" t="s">
        <v>102</v>
      </c>
      <c r="E103" s="179"/>
      <c r="F103" s="179"/>
      <c r="G103" s="179"/>
      <c r="H103" s="179"/>
      <c r="I103" s="179"/>
      <c r="J103" s="180" t="n">
        <f aca="false">J1353</f>
        <v>0</v>
      </c>
      <c r="K103" s="177"/>
      <c r="L103" s="181"/>
    </row>
    <row r="104" s="175" customFormat="true" ht="19.95" hidden="false" customHeight="true" outlineLevel="0" collapsed="false">
      <c r="B104" s="176"/>
      <c r="C104" s="177"/>
      <c r="D104" s="178" t="s">
        <v>103</v>
      </c>
      <c r="E104" s="179"/>
      <c r="F104" s="179"/>
      <c r="G104" s="179"/>
      <c r="H104" s="179"/>
      <c r="I104" s="179"/>
      <c r="J104" s="180" t="n">
        <f aca="false">J1421</f>
        <v>0</v>
      </c>
      <c r="K104" s="177"/>
      <c r="L104" s="181"/>
    </row>
    <row r="105" s="175" customFormat="true" ht="19.95" hidden="false" customHeight="true" outlineLevel="0" collapsed="false">
      <c r="B105" s="176"/>
      <c r="C105" s="177"/>
      <c r="D105" s="178" t="s">
        <v>104</v>
      </c>
      <c r="E105" s="179"/>
      <c r="F105" s="179"/>
      <c r="G105" s="179"/>
      <c r="H105" s="179"/>
      <c r="I105" s="179"/>
      <c r="J105" s="180" t="n">
        <f aca="false">J1427</f>
        <v>0</v>
      </c>
      <c r="K105" s="177"/>
      <c r="L105" s="181"/>
    </row>
    <row r="106" s="168" customFormat="true" ht="24.95" hidden="false" customHeight="true" outlineLevel="0" collapsed="false">
      <c r="B106" s="169"/>
      <c r="C106" s="170"/>
      <c r="D106" s="171" t="s">
        <v>105</v>
      </c>
      <c r="E106" s="172"/>
      <c r="F106" s="172"/>
      <c r="G106" s="172"/>
      <c r="H106" s="172"/>
      <c r="I106" s="172"/>
      <c r="J106" s="173" t="n">
        <f aca="false">J1429</f>
        <v>0</v>
      </c>
      <c r="K106" s="170"/>
      <c r="L106" s="174"/>
    </row>
    <row r="107" s="175" customFormat="true" ht="19.95" hidden="false" customHeight="true" outlineLevel="0" collapsed="false">
      <c r="B107" s="176"/>
      <c r="C107" s="177"/>
      <c r="D107" s="178" t="s">
        <v>106</v>
      </c>
      <c r="E107" s="179"/>
      <c r="F107" s="179"/>
      <c r="G107" s="179"/>
      <c r="H107" s="179"/>
      <c r="I107" s="179"/>
      <c r="J107" s="180" t="n">
        <f aca="false">J1430</f>
        <v>0</v>
      </c>
      <c r="K107" s="177"/>
      <c r="L107" s="181"/>
    </row>
    <row r="108" s="175" customFormat="true" ht="19.95" hidden="false" customHeight="true" outlineLevel="0" collapsed="false">
      <c r="B108" s="176"/>
      <c r="C108" s="177"/>
      <c r="D108" s="178" t="s">
        <v>107</v>
      </c>
      <c r="E108" s="179"/>
      <c r="F108" s="179"/>
      <c r="G108" s="179"/>
      <c r="H108" s="179"/>
      <c r="I108" s="179"/>
      <c r="J108" s="180" t="n">
        <f aca="false">J1460</f>
        <v>0</v>
      </c>
      <c r="K108" s="177"/>
      <c r="L108" s="181"/>
    </row>
    <row r="109" s="175" customFormat="true" ht="19.95" hidden="false" customHeight="true" outlineLevel="0" collapsed="false">
      <c r="B109" s="176"/>
      <c r="C109" s="177"/>
      <c r="D109" s="178" t="s">
        <v>108</v>
      </c>
      <c r="E109" s="179"/>
      <c r="F109" s="179"/>
      <c r="G109" s="179"/>
      <c r="H109" s="179"/>
      <c r="I109" s="179"/>
      <c r="J109" s="180" t="n">
        <f aca="false">J1498</f>
        <v>0</v>
      </c>
      <c r="K109" s="177"/>
      <c r="L109" s="181"/>
    </row>
    <row r="110" s="175" customFormat="true" ht="19.95" hidden="false" customHeight="true" outlineLevel="0" collapsed="false">
      <c r="B110" s="176"/>
      <c r="C110" s="177"/>
      <c r="D110" s="178" t="s">
        <v>109</v>
      </c>
      <c r="E110" s="179"/>
      <c r="F110" s="179"/>
      <c r="G110" s="179"/>
      <c r="H110" s="179"/>
      <c r="I110" s="179"/>
      <c r="J110" s="180" t="n">
        <f aca="false">J1568</f>
        <v>0</v>
      </c>
      <c r="K110" s="177"/>
      <c r="L110" s="181"/>
    </row>
    <row r="111" s="175" customFormat="true" ht="19.95" hidden="false" customHeight="true" outlineLevel="0" collapsed="false">
      <c r="B111" s="176"/>
      <c r="C111" s="177"/>
      <c r="D111" s="178" t="s">
        <v>110</v>
      </c>
      <c r="E111" s="179"/>
      <c r="F111" s="179"/>
      <c r="G111" s="179"/>
      <c r="H111" s="179"/>
      <c r="I111" s="179"/>
      <c r="J111" s="180" t="n">
        <f aca="false">J1570</f>
        <v>0</v>
      </c>
      <c r="K111" s="177"/>
      <c r="L111" s="181"/>
    </row>
    <row r="112" s="175" customFormat="true" ht="19.95" hidden="false" customHeight="true" outlineLevel="0" collapsed="false">
      <c r="B112" s="176"/>
      <c r="C112" s="177"/>
      <c r="D112" s="178" t="s">
        <v>111</v>
      </c>
      <c r="E112" s="179"/>
      <c r="F112" s="179"/>
      <c r="G112" s="179"/>
      <c r="H112" s="179"/>
      <c r="I112" s="179"/>
      <c r="J112" s="180" t="n">
        <f aca="false">J1572</f>
        <v>0</v>
      </c>
      <c r="K112" s="177"/>
      <c r="L112" s="181"/>
    </row>
    <row r="113" s="175" customFormat="true" ht="19.95" hidden="false" customHeight="true" outlineLevel="0" collapsed="false">
      <c r="B113" s="176"/>
      <c r="C113" s="177"/>
      <c r="D113" s="178" t="s">
        <v>112</v>
      </c>
      <c r="E113" s="179"/>
      <c r="F113" s="179"/>
      <c r="G113" s="179"/>
      <c r="H113" s="179"/>
      <c r="I113" s="179"/>
      <c r="J113" s="180" t="n">
        <f aca="false">J1575</f>
        <v>0</v>
      </c>
      <c r="K113" s="177"/>
      <c r="L113" s="181"/>
    </row>
    <row r="114" s="175" customFormat="true" ht="19.95" hidden="false" customHeight="true" outlineLevel="0" collapsed="false">
      <c r="B114" s="176"/>
      <c r="C114" s="177"/>
      <c r="D114" s="178" t="s">
        <v>113</v>
      </c>
      <c r="E114" s="179"/>
      <c r="F114" s="179"/>
      <c r="G114" s="179"/>
      <c r="H114" s="179"/>
      <c r="I114" s="179"/>
      <c r="J114" s="180" t="n">
        <f aca="false">J1577</f>
        <v>0</v>
      </c>
      <c r="K114" s="177"/>
      <c r="L114" s="181"/>
    </row>
    <row r="115" s="175" customFormat="true" ht="19.95" hidden="false" customHeight="true" outlineLevel="0" collapsed="false">
      <c r="B115" s="176"/>
      <c r="C115" s="177"/>
      <c r="D115" s="178" t="s">
        <v>114</v>
      </c>
      <c r="E115" s="179"/>
      <c r="F115" s="179"/>
      <c r="G115" s="179"/>
      <c r="H115" s="179"/>
      <c r="I115" s="179"/>
      <c r="J115" s="180" t="n">
        <f aca="false">J1589</f>
        <v>0</v>
      </c>
      <c r="K115" s="177"/>
      <c r="L115" s="181"/>
    </row>
    <row r="116" s="175" customFormat="true" ht="19.95" hidden="false" customHeight="true" outlineLevel="0" collapsed="false">
      <c r="B116" s="176"/>
      <c r="C116" s="177"/>
      <c r="D116" s="178" t="s">
        <v>115</v>
      </c>
      <c r="E116" s="179"/>
      <c r="F116" s="179"/>
      <c r="G116" s="179"/>
      <c r="H116" s="179"/>
      <c r="I116" s="179"/>
      <c r="J116" s="180" t="n">
        <f aca="false">J1626</f>
        <v>0</v>
      </c>
      <c r="K116" s="177"/>
      <c r="L116" s="181"/>
    </row>
    <row r="117" s="175" customFormat="true" ht="19.95" hidden="false" customHeight="true" outlineLevel="0" collapsed="false">
      <c r="B117" s="176"/>
      <c r="C117" s="177"/>
      <c r="D117" s="178" t="s">
        <v>116</v>
      </c>
      <c r="E117" s="179"/>
      <c r="F117" s="179"/>
      <c r="G117" s="179"/>
      <c r="H117" s="179"/>
      <c r="I117" s="179"/>
      <c r="J117" s="180" t="n">
        <f aca="false">J1654</f>
        <v>0</v>
      </c>
      <c r="K117" s="177"/>
      <c r="L117" s="181"/>
    </row>
    <row r="118" s="175" customFormat="true" ht="19.95" hidden="false" customHeight="true" outlineLevel="0" collapsed="false">
      <c r="B118" s="176"/>
      <c r="C118" s="177"/>
      <c r="D118" s="178" t="s">
        <v>117</v>
      </c>
      <c r="E118" s="179"/>
      <c r="F118" s="179"/>
      <c r="G118" s="179"/>
      <c r="H118" s="179"/>
      <c r="I118" s="179"/>
      <c r="J118" s="180" t="n">
        <f aca="false">J1708</f>
        <v>0</v>
      </c>
      <c r="K118" s="177"/>
      <c r="L118" s="181"/>
    </row>
    <row r="119" s="175" customFormat="true" ht="19.95" hidden="false" customHeight="true" outlineLevel="0" collapsed="false">
      <c r="B119" s="176"/>
      <c r="C119" s="177"/>
      <c r="D119" s="178" t="s">
        <v>118</v>
      </c>
      <c r="E119" s="179"/>
      <c r="F119" s="179"/>
      <c r="G119" s="179"/>
      <c r="H119" s="179"/>
      <c r="I119" s="179"/>
      <c r="J119" s="180" t="n">
        <f aca="false">J1782</f>
        <v>0</v>
      </c>
      <c r="K119" s="177"/>
      <c r="L119" s="181"/>
    </row>
    <row r="120" s="175" customFormat="true" ht="19.95" hidden="false" customHeight="true" outlineLevel="0" collapsed="false">
      <c r="B120" s="176"/>
      <c r="C120" s="177"/>
      <c r="D120" s="178" t="s">
        <v>119</v>
      </c>
      <c r="E120" s="179"/>
      <c r="F120" s="179"/>
      <c r="G120" s="179"/>
      <c r="H120" s="179"/>
      <c r="I120" s="179"/>
      <c r="J120" s="180" t="n">
        <f aca="false">J1861</f>
        <v>0</v>
      </c>
      <c r="K120" s="177"/>
      <c r="L120" s="181"/>
    </row>
    <row r="121" s="175" customFormat="true" ht="19.95" hidden="false" customHeight="true" outlineLevel="0" collapsed="false">
      <c r="B121" s="176"/>
      <c r="C121" s="177"/>
      <c r="D121" s="178" t="s">
        <v>120</v>
      </c>
      <c r="E121" s="179"/>
      <c r="F121" s="179"/>
      <c r="G121" s="179"/>
      <c r="H121" s="179"/>
      <c r="I121" s="179"/>
      <c r="J121" s="180" t="n">
        <f aca="false">J1878</f>
        <v>0</v>
      </c>
      <c r="K121" s="177"/>
      <c r="L121" s="181"/>
    </row>
    <row r="122" s="175" customFormat="true" ht="19.95" hidden="false" customHeight="true" outlineLevel="0" collapsed="false">
      <c r="B122" s="176"/>
      <c r="C122" s="177"/>
      <c r="D122" s="178" t="s">
        <v>121</v>
      </c>
      <c r="E122" s="179"/>
      <c r="F122" s="179"/>
      <c r="G122" s="179"/>
      <c r="H122" s="179"/>
      <c r="I122" s="179"/>
      <c r="J122" s="180" t="n">
        <f aca="false">J1936</f>
        <v>0</v>
      </c>
      <c r="K122" s="177"/>
      <c r="L122" s="181"/>
    </row>
    <row r="123" s="175" customFormat="true" ht="19.95" hidden="false" customHeight="true" outlineLevel="0" collapsed="false">
      <c r="B123" s="176"/>
      <c r="C123" s="177"/>
      <c r="D123" s="178" t="s">
        <v>122</v>
      </c>
      <c r="E123" s="179"/>
      <c r="F123" s="179"/>
      <c r="G123" s="179"/>
      <c r="H123" s="179"/>
      <c r="I123" s="179"/>
      <c r="J123" s="180" t="n">
        <f aca="false">J2023</f>
        <v>0</v>
      </c>
      <c r="K123" s="177"/>
      <c r="L123" s="181"/>
    </row>
    <row r="124" s="175" customFormat="true" ht="19.95" hidden="false" customHeight="true" outlineLevel="0" collapsed="false">
      <c r="B124" s="176"/>
      <c r="C124" s="177"/>
      <c r="D124" s="178" t="s">
        <v>123</v>
      </c>
      <c r="E124" s="179"/>
      <c r="F124" s="179"/>
      <c r="G124" s="179"/>
      <c r="H124" s="179"/>
      <c r="I124" s="179"/>
      <c r="J124" s="180" t="n">
        <f aca="false">J2035</f>
        <v>0</v>
      </c>
      <c r="K124" s="177"/>
      <c r="L124" s="181"/>
    </row>
    <row r="125" s="168" customFormat="true" ht="24.95" hidden="false" customHeight="true" outlineLevel="0" collapsed="false">
      <c r="B125" s="169"/>
      <c r="C125" s="170"/>
      <c r="D125" s="171" t="s">
        <v>124</v>
      </c>
      <c r="E125" s="172"/>
      <c r="F125" s="172"/>
      <c r="G125" s="172"/>
      <c r="H125" s="172"/>
      <c r="I125" s="172"/>
      <c r="J125" s="173" t="n">
        <f aca="false">J2118</f>
        <v>0</v>
      </c>
      <c r="K125" s="170"/>
      <c r="L125" s="174"/>
    </row>
    <row r="126" s="175" customFormat="true" ht="19.95" hidden="false" customHeight="true" outlineLevel="0" collapsed="false">
      <c r="B126" s="176"/>
      <c r="C126" s="177"/>
      <c r="D126" s="178" t="s">
        <v>125</v>
      </c>
      <c r="E126" s="179"/>
      <c r="F126" s="179"/>
      <c r="G126" s="179"/>
      <c r="H126" s="179"/>
      <c r="I126" s="179"/>
      <c r="J126" s="180" t="n">
        <f aca="false">J2119</f>
        <v>0</v>
      </c>
      <c r="K126" s="177"/>
      <c r="L126" s="181"/>
    </row>
    <row r="127" s="168" customFormat="true" ht="24.95" hidden="false" customHeight="true" outlineLevel="0" collapsed="false">
      <c r="B127" s="169"/>
      <c r="C127" s="170"/>
      <c r="D127" s="171" t="s">
        <v>126</v>
      </c>
      <c r="E127" s="172"/>
      <c r="F127" s="172"/>
      <c r="G127" s="172"/>
      <c r="H127" s="172"/>
      <c r="I127" s="172"/>
      <c r="J127" s="173" t="n">
        <f aca="false">J2121</f>
        <v>0</v>
      </c>
      <c r="K127" s="170"/>
      <c r="L127" s="174"/>
    </row>
    <row r="128" s="175" customFormat="true" ht="19.95" hidden="false" customHeight="true" outlineLevel="0" collapsed="false">
      <c r="B128" s="176"/>
      <c r="C128" s="177"/>
      <c r="D128" s="178" t="s">
        <v>127</v>
      </c>
      <c r="E128" s="179"/>
      <c r="F128" s="179"/>
      <c r="G128" s="179"/>
      <c r="H128" s="179"/>
      <c r="I128" s="179"/>
      <c r="J128" s="180" t="n">
        <f aca="false">J2122</f>
        <v>0</v>
      </c>
      <c r="K128" s="177"/>
      <c r="L128" s="181"/>
    </row>
    <row r="129" s="175" customFormat="true" ht="19.95" hidden="false" customHeight="true" outlineLevel="0" collapsed="false">
      <c r="B129" s="176"/>
      <c r="C129" s="177"/>
      <c r="D129" s="178" t="s">
        <v>128</v>
      </c>
      <c r="E129" s="179"/>
      <c r="F129" s="179"/>
      <c r="G129" s="179"/>
      <c r="H129" s="179"/>
      <c r="I129" s="179"/>
      <c r="J129" s="180" t="n">
        <f aca="false">J2126</f>
        <v>0</v>
      </c>
      <c r="K129" s="177"/>
      <c r="L129" s="181"/>
    </row>
    <row r="130" s="175" customFormat="true" ht="19.95" hidden="false" customHeight="true" outlineLevel="0" collapsed="false">
      <c r="B130" s="176"/>
      <c r="C130" s="177"/>
      <c r="D130" s="178" t="s">
        <v>129</v>
      </c>
      <c r="E130" s="179"/>
      <c r="F130" s="179"/>
      <c r="G130" s="179"/>
      <c r="H130" s="179"/>
      <c r="I130" s="179"/>
      <c r="J130" s="180" t="n">
        <f aca="false">J2128</f>
        <v>0</v>
      </c>
      <c r="K130" s="177"/>
      <c r="L130" s="181"/>
    </row>
    <row r="131" s="175" customFormat="true" ht="19.95" hidden="false" customHeight="true" outlineLevel="0" collapsed="false">
      <c r="B131" s="176"/>
      <c r="C131" s="177"/>
      <c r="D131" s="178" t="s">
        <v>130</v>
      </c>
      <c r="E131" s="179"/>
      <c r="F131" s="179"/>
      <c r="G131" s="179"/>
      <c r="H131" s="179"/>
      <c r="I131" s="179"/>
      <c r="J131" s="180" t="n">
        <f aca="false">J2130</f>
        <v>0</v>
      </c>
      <c r="K131" s="177"/>
      <c r="L131" s="181"/>
    </row>
    <row r="132" s="31" customFormat="true" ht="21.85" hidden="false" customHeight="true" outlineLevel="0" collapsed="false">
      <c r="A132" s="24"/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49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="31" customFormat="true" ht="6.95" hidden="false" customHeight="true" outlineLevel="0" collapsed="false">
      <c r="A133" s="24"/>
      <c r="B133" s="52"/>
      <c r="C133" s="53"/>
      <c r="D133" s="53"/>
      <c r="E133" s="53"/>
      <c r="F133" s="53"/>
      <c r="G133" s="53"/>
      <c r="H133" s="53"/>
      <c r="I133" s="53"/>
      <c r="J133" s="53"/>
      <c r="K133" s="53"/>
      <c r="L133" s="49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7" s="31" customFormat="true" ht="6.95" hidden="false" customHeight="true" outlineLevel="0" collapsed="false">
      <c r="A137" s="24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49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="31" customFormat="true" ht="24.95" hidden="false" customHeight="true" outlineLevel="0" collapsed="false">
      <c r="A138" s="24"/>
      <c r="B138" s="25"/>
      <c r="C138" s="9" t="s">
        <v>131</v>
      </c>
      <c r="D138" s="26"/>
      <c r="E138" s="26"/>
      <c r="F138" s="26"/>
      <c r="G138" s="26"/>
      <c r="H138" s="26"/>
      <c r="I138" s="26"/>
      <c r="J138" s="26"/>
      <c r="K138" s="26"/>
      <c r="L138" s="49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="31" customFormat="true" ht="6.95" hidden="false" customHeight="true" outlineLevel="0" collapsed="false">
      <c r="A139" s="24"/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49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="31" customFormat="true" ht="12" hidden="false" customHeight="true" outlineLevel="0" collapsed="false">
      <c r="A140" s="24"/>
      <c r="B140" s="25"/>
      <c r="C140" s="17" t="s">
        <v>15</v>
      </c>
      <c r="D140" s="26"/>
      <c r="E140" s="26"/>
      <c r="F140" s="26"/>
      <c r="G140" s="26"/>
      <c r="H140" s="26"/>
      <c r="I140" s="26"/>
      <c r="J140" s="26"/>
      <c r="K140" s="26"/>
      <c r="L140" s="49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="31" customFormat="true" ht="16.5" hidden="false" customHeight="true" outlineLevel="0" collapsed="false">
      <c r="A141" s="24"/>
      <c r="B141" s="25"/>
      <c r="C141" s="26"/>
      <c r="D141" s="26"/>
      <c r="E141" s="160" t="str">
        <f aca="false">E7</f>
        <v>PŘÍSTAVBA KOMUNITNÍHO CENTRA LUKÁŠ, Trávníčkova 1746,Praha 5</v>
      </c>
      <c r="F141" s="160"/>
      <c r="G141" s="160"/>
      <c r="H141" s="160"/>
      <c r="I141" s="26"/>
      <c r="J141" s="26"/>
      <c r="K141" s="26"/>
      <c r="L141" s="49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="31" customFormat="true" ht="12" hidden="false" customHeight="true" outlineLevel="0" collapsed="false">
      <c r="A142" s="24"/>
      <c r="B142" s="25"/>
      <c r="C142" s="17" t="s">
        <v>89</v>
      </c>
      <c r="D142" s="26"/>
      <c r="E142" s="26"/>
      <c r="F142" s="26"/>
      <c r="G142" s="26"/>
      <c r="H142" s="26"/>
      <c r="I142" s="26"/>
      <c r="J142" s="26"/>
      <c r="K142" s="26"/>
      <c r="L142" s="49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="31" customFormat="true" ht="16.5" hidden="false" customHeight="true" outlineLevel="0" collapsed="false">
      <c r="A143" s="24"/>
      <c r="B143" s="25"/>
      <c r="C143" s="26"/>
      <c r="D143" s="26"/>
      <c r="E143" s="64" t="str">
        <f aca="false">E9</f>
        <v>SO1 - Přístavba komunitního centra Lukáš</v>
      </c>
      <c r="F143" s="64"/>
      <c r="G143" s="64"/>
      <c r="H143" s="64"/>
      <c r="I143" s="26"/>
      <c r="J143" s="26"/>
      <c r="K143" s="26"/>
      <c r="L143" s="49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="31" customFormat="true" ht="6.95" hidden="false" customHeight="true" outlineLevel="0" collapsed="false">
      <c r="A144" s="24"/>
      <c r="B144" s="25"/>
      <c r="C144" s="26"/>
      <c r="D144" s="26"/>
      <c r="E144" s="26"/>
      <c r="F144" s="26"/>
      <c r="G144" s="26"/>
      <c r="H144" s="26"/>
      <c r="I144" s="26"/>
      <c r="J144" s="26"/>
      <c r="K144" s="26"/>
      <c r="L144" s="49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="31" customFormat="true" ht="12" hidden="false" customHeight="true" outlineLevel="0" collapsed="false">
      <c r="A145" s="24"/>
      <c r="B145" s="25"/>
      <c r="C145" s="17" t="s">
        <v>19</v>
      </c>
      <c r="D145" s="26"/>
      <c r="E145" s="26"/>
      <c r="F145" s="18" t="str">
        <f aca="false">F12</f>
        <v>Trávníčkova 1746, Praha 5</v>
      </c>
      <c r="G145" s="26"/>
      <c r="H145" s="26"/>
      <c r="I145" s="17" t="s">
        <v>21</v>
      </c>
      <c r="J145" s="161" t="str">
        <f aca="false">IF(J12="","",J12)</f>
        <v>11. 9. 2020</v>
      </c>
      <c r="K145" s="26"/>
      <c r="L145" s="49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="31" customFormat="true" ht="6.95" hidden="false" customHeight="true" outlineLevel="0" collapsed="false">
      <c r="A146" s="24"/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49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="31" customFormat="true" ht="40.05" hidden="false" customHeight="true" outlineLevel="0" collapsed="false">
      <c r="A147" s="24"/>
      <c r="B147" s="25"/>
      <c r="C147" s="17" t="s">
        <v>23</v>
      </c>
      <c r="D147" s="26"/>
      <c r="E147" s="26"/>
      <c r="F147" s="18" t="str">
        <f aca="false">E15</f>
        <v>Městská část Praha 13,Sluneční nám.2580/13,Praha 5</v>
      </c>
      <c r="G147" s="26"/>
      <c r="H147" s="26"/>
      <c r="I147" s="17" t="s">
        <v>29</v>
      </c>
      <c r="J147" s="162" t="str">
        <f aca="false">E21</f>
        <v>IPROS s.r.o. Tyršova 2076,256 01 Benešov</v>
      </c>
      <c r="K147" s="26"/>
      <c r="L147" s="49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="31" customFormat="true" ht="15.15" hidden="false" customHeight="true" outlineLevel="0" collapsed="false">
      <c r="A148" s="24"/>
      <c r="B148" s="25"/>
      <c r="C148" s="17" t="s">
        <v>27</v>
      </c>
      <c r="D148" s="26"/>
      <c r="E148" s="26"/>
      <c r="F148" s="18" t="str">
        <f aca="false">IF(E18="","",E18)</f>
        <v>Vyplň údaj</v>
      </c>
      <c r="G148" s="26"/>
      <c r="H148" s="26"/>
      <c r="I148" s="17" t="s">
        <v>32</v>
      </c>
      <c r="J148" s="162" t="str">
        <f aca="false">E24</f>
        <v> </v>
      </c>
      <c r="K148" s="26"/>
      <c r="L148" s="49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="31" customFormat="true" ht="10.3" hidden="false" customHeight="true" outlineLevel="0" collapsed="false">
      <c r="A149" s="24"/>
      <c r="B149" s="25"/>
      <c r="C149" s="26"/>
      <c r="D149" s="26"/>
      <c r="E149" s="26"/>
      <c r="F149" s="26"/>
      <c r="G149" s="26"/>
      <c r="H149" s="26"/>
      <c r="I149" s="26"/>
      <c r="J149" s="26"/>
      <c r="K149" s="26"/>
      <c r="L149" s="49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="189" customFormat="true" ht="29.3" hidden="false" customHeight="true" outlineLevel="0" collapsed="false">
      <c r="A150" s="182"/>
      <c r="B150" s="183"/>
      <c r="C150" s="184" t="s">
        <v>132</v>
      </c>
      <c r="D150" s="185" t="s">
        <v>60</v>
      </c>
      <c r="E150" s="185" t="s">
        <v>56</v>
      </c>
      <c r="F150" s="185" t="s">
        <v>57</v>
      </c>
      <c r="G150" s="185" t="s">
        <v>133</v>
      </c>
      <c r="H150" s="185" t="s">
        <v>134</v>
      </c>
      <c r="I150" s="185" t="s">
        <v>135</v>
      </c>
      <c r="J150" s="186" t="s">
        <v>93</v>
      </c>
      <c r="K150" s="187" t="s">
        <v>136</v>
      </c>
      <c r="L150" s="188"/>
      <c r="M150" s="82"/>
      <c r="N150" s="83" t="s">
        <v>39</v>
      </c>
      <c r="O150" s="83" t="s">
        <v>137</v>
      </c>
      <c r="P150" s="83" t="s">
        <v>138</v>
      </c>
      <c r="Q150" s="83" t="s">
        <v>139</v>
      </c>
      <c r="R150" s="83" t="s">
        <v>140</v>
      </c>
      <c r="S150" s="83" t="s">
        <v>141</v>
      </c>
      <c r="T150" s="84" t="s">
        <v>142</v>
      </c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</row>
    <row r="151" s="31" customFormat="true" ht="22.8" hidden="false" customHeight="true" outlineLevel="0" collapsed="false">
      <c r="A151" s="24"/>
      <c r="B151" s="25"/>
      <c r="C151" s="90" t="s">
        <v>143</v>
      </c>
      <c r="D151" s="26"/>
      <c r="E151" s="26"/>
      <c r="F151" s="26"/>
      <c r="G151" s="26"/>
      <c r="H151" s="26"/>
      <c r="I151" s="26"/>
      <c r="J151" s="190" t="n">
        <f aca="false">BK151</f>
        <v>0</v>
      </c>
      <c r="K151" s="26"/>
      <c r="L151" s="30"/>
      <c r="M151" s="85"/>
      <c r="N151" s="191"/>
      <c r="O151" s="86"/>
      <c r="P151" s="192" t="n">
        <f aca="false">P152+P1429+P2118+P2121</f>
        <v>0</v>
      </c>
      <c r="Q151" s="86"/>
      <c r="R151" s="192" t="n">
        <f aca="false">R152+R1429+R2118+R2121</f>
        <v>1169.56979483</v>
      </c>
      <c r="S151" s="86"/>
      <c r="T151" s="193" t="n">
        <f aca="false">T152+T1429+T2118+T2121</f>
        <v>3.8785</v>
      </c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T151" s="3" t="s">
        <v>74</v>
      </c>
      <c r="AU151" s="3" t="s">
        <v>95</v>
      </c>
      <c r="BK151" s="194" t="n">
        <f aca="false">BK152+BK1429+BK2118+BK2121</f>
        <v>0</v>
      </c>
    </row>
    <row r="152" s="195" customFormat="true" ht="25.9" hidden="false" customHeight="true" outlineLevel="0" collapsed="false">
      <c r="B152" s="196"/>
      <c r="C152" s="197"/>
      <c r="D152" s="198" t="s">
        <v>74</v>
      </c>
      <c r="E152" s="199" t="s">
        <v>144</v>
      </c>
      <c r="F152" s="199" t="s">
        <v>145</v>
      </c>
      <c r="G152" s="197"/>
      <c r="H152" s="197"/>
      <c r="I152" s="200"/>
      <c r="J152" s="201" t="n">
        <f aca="false">BK152</f>
        <v>0</v>
      </c>
      <c r="K152" s="197"/>
      <c r="L152" s="202"/>
      <c r="M152" s="203"/>
      <c r="N152" s="204"/>
      <c r="O152" s="204"/>
      <c r="P152" s="205" t="n">
        <f aca="false">P153+P234+P366+P732+P957+P1353+P1421+P1427</f>
        <v>0</v>
      </c>
      <c r="Q152" s="204"/>
      <c r="R152" s="205" t="n">
        <f aca="false">R153+R234+R366+R732+R957+R1353+R1421+R1427</f>
        <v>1138.78656368</v>
      </c>
      <c r="S152" s="204"/>
      <c r="T152" s="206" t="n">
        <f aca="false">T153+T234+T366+T732+T957+T1353+T1421+T1427</f>
        <v>3.8582</v>
      </c>
      <c r="AR152" s="207" t="s">
        <v>83</v>
      </c>
      <c r="AT152" s="208" t="s">
        <v>74</v>
      </c>
      <c r="AU152" s="208" t="s">
        <v>75</v>
      </c>
      <c r="AY152" s="207" t="s">
        <v>146</v>
      </c>
      <c r="BK152" s="209" t="n">
        <f aca="false">BK153+BK234+BK366+BK732+BK957+BK1353+BK1421+BK1427</f>
        <v>0</v>
      </c>
    </row>
    <row r="153" s="195" customFormat="true" ht="22.8" hidden="false" customHeight="true" outlineLevel="0" collapsed="false">
      <c r="B153" s="196"/>
      <c r="C153" s="197"/>
      <c r="D153" s="198" t="s">
        <v>74</v>
      </c>
      <c r="E153" s="210" t="s">
        <v>83</v>
      </c>
      <c r="F153" s="210" t="s">
        <v>147</v>
      </c>
      <c r="G153" s="197"/>
      <c r="H153" s="197"/>
      <c r="I153" s="200"/>
      <c r="J153" s="211" t="n">
        <f aca="false">BK153</f>
        <v>0</v>
      </c>
      <c r="K153" s="197"/>
      <c r="L153" s="202"/>
      <c r="M153" s="203"/>
      <c r="N153" s="204"/>
      <c r="O153" s="204"/>
      <c r="P153" s="205" t="n">
        <f aca="false">SUM(P154:P233)</f>
        <v>0</v>
      </c>
      <c r="Q153" s="204"/>
      <c r="R153" s="205" t="n">
        <f aca="false">SUM(R154:R233)</f>
        <v>0</v>
      </c>
      <c r="S153" s="204"/>
      <c r="T153" s="206" t="n">
        <f aca="false">SUM(T154:T233)</f>
        <v>0</v>
      </c>
      <c r="AR153" s="207" t="s">
        <v>83</v>
      </c>
      <c r="AT153" s="208" t="s">
        <v>74</v>
      </c>
      <c r="AU153" s="208" t="s">
        <v>83</v>
      </c>
      <c r="AY153" s="207" t="s">
        <v>146</v>
      </c>
      <c r="BK153" s="209" t="n">
        <f aca="false">SUM(BK154:BK233)</f>
        <v>0</v>
      </c>
    </row>
    <row r="154" s="31" customFormat="true" ht="24.15" hidden="false" customHeight="true" outlineLevel="0" collapsed="false">
      <c r="A154" s="24"/>
      <c r="B154" s="25"/>
      <c r="C154" s="212" t="s">
        <v>83</v>
      </c>
      <c r="D154" s="212" t="s">
        <v>148</v>
      </c>
      <c r="E154" s="213" t="s">
        <v>149</v>
      </c>
      <c r="F154" s="214" t="s">
        <v>150</v>
      </c>
      <c r="G154" s="215" t="s">
        <v>151</v>
      </c>
      <c r="H154" s="216" t="n">
        <v>112.915</v>
      </c>
      <c r="I154" s="217"/>
      <c r="J154" s="218" t="n">
        <f aca="false">ROUND(I154*H154,2)</f>
        <v>0</v>
      </c>
      <c r="K154" s="219"/>
      <c r="L154" s="30"/>
      <c r="M154" s="220"/>
      <c r="N154" s="221" t="s">
        <v>40</v>
      </c>
      <c r="O154" s="74"/>
      <c r="P154" s="222" t="n">
        <f aca="false">O154*H154</f>
        <v>0</v>
      </c>
      <c r="Q154" s="222" t="n">
        <v>0</v>
      </c>
      <c r="R154" s="222" t="n">
        <f aca="false">Q154*H154</f>
        <v>0</v>
      </c>
      <c r="S154" s="222" t="n">
        <v>0</v>
      </c>
      <c r="T154" s="223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24" t="s">
        <v>152</v>
      </c>
      <c r="AT154" s="224" t="s">
        <v>148</v>
      </c>
      <c r="AU154" s="224" t="s">
        <v>85</v>
      </c>
      <c r="AY154" s="3" t="s">
        <v>146</v>
      </c>
      <c r="BE154" s="225" t="n">
        <f aca="false">IF(N154="základní",J154,0)</f>
        <v>0</v>
      </c>
      <c r="BF154" s="225" t="n">
        <f aca="false">IF(N154="snížená",J154,0)</f>
        <v>0</v>
      </c>
      <c r="BG154" s="225" t="n">
        <f aca="false">IF(N154="zákl. přenesená",J154,0)</f>
        <v>0</v>
      </c>
      <c r="BH154" s="225" t="n">
        <f aca="false">IF(N154="sníž. přenesená",J154,0)</f>
        <v>0</v>
      </c>
      <c r="BI154" s="225" t="n">
        <f aca="false">IF(N154="nulová",J154,0)</f>
        <v>0</v>
      </c>
      <c r="BJ154" s="3" t="s">
        <v>83</v>
      </c>
      <c r="BK154" s="225" t="n">
        <f aca="false">ROUND(I154*H154,2)</f>
        <v>0</v>
      </c>
      <c r="BL154" s="3" t="s">
        <v>152</v>
      </c>
      <c r="BM154" s="224" t="s">
        <v>153</v>
      </c>
    </row>
    <row r="155" s="226" customFormat="true" ht="12.8" hidden="false" customHeight="false" outlineLevel="0" collapsed="false">
      <c r="B155" s="227"/>
      <c r="C155" s="228"/>
      <c r="D155" s="229" t="s">
        <v>154</v>
      </c>
      <c r="E155" s="230"/>
      <c r="F155" s="231" t="s">
        <v>155</v>
      </c>
      <c r="G155" s="228"/>
      <c r="H155" s="232" t="n">
        <v>6.962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AT155" s="238" t="s">
        <v>154</v>
      </c>
      <c r="AU155" s="238" t="s">
        <v>85</v>
      </c>
      <c r="AV155" s="226" t="s">
        <v>85</v>
      </c>
      <c r="AW155" s="226" t="s">
        <v>31</v>
      </c>
      <c r="AX155" s="226" t="s">
        <v>75</v>
      </c>
      <c r="AY155" s="238" t="s">
        <v>146</v>
      </c>
    </row>
    <row r="156" s="226" customFormat="true" ht="12.8" hidden="false" customHeight="false" outlineLevel="0" collapsed="false">
      <c r="B156" s="227"/>
      <c r="C156" s="228"/>
      <c r="D156" s="229" t="s">
        <v>154</v>
      </c>
      <c r="E156" s="230"/>
      <c r="F156" s="231" t="s">
        <v>156</v>
      </c>
      <c r="G156" s="228"/>
      <c r="H156" s="232" t="n">
        <v>66.482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AT156" s="238" t="s">
        <v>154</v>
      </c>
      <c r="AU156" s="238" t="s">
        <v>85</v>
      </c>
      <c r="AV156" s="226" t="s">
        <v>85</v>
      </c>
      <c r="AW156" s="226" t="s">
        <v>31</v>
      </c>
      <c r="AX156" s="226" t="s">
        <v>75</v>
      </c>
      <c r="AY156" s="238" t="s">
        <v>146</v>
      </c>
    </row>
    <row r="157" s="226" customFormat="true" ht="12.8" hidden="false" customHeight="false" outlineLevel="0" collapsed="false">
      <c r="B157" s="227"/>
      <c r="C157" s="228"/>
      <c r="D157" s="229" t="s">
        <v>154</v>
      </c>
      <c r="E157" s="230"/>
      <c r="F157" s="231" t="s">
        <v>157</v>
      </c>
      <c r="G157" s="228"/>
      <c r="H157" s="232" t="n">
        <v>21.23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AT157" s="238" t="s">
        <v>154</v>
      </c>
      <c r="AU157" s="238" t="s">
        <v>85</v>
      </c>
      <c r="AV157" s="226" t="s">
        <v>85</v>
      </c>
      <c r="AW157" s="226" t="s">
        <v>31</v>
      </c>
      <c r="AX157" s="226" t="s">
        <v>75</v>
      </c>
      <c r="AY157" s="238" t="s">
        <v>146</v>
      </c>
    </row>
    <row r="158" s="226" customFormat="true" ht="12.8" hidden="false" customHeight="false" outlineLevel="0" collapsed="false">
      <c r="B158" s="227"/>
      <c r="C158" s="228"/>
      <c r="D158" s="229" t="s">
        <v>154</v>
      </c>
      <c r="E158" s="230"/>
      <c r="F158" s="231" t="s">
        <v>158</v>
      </c>
      <c r="G158" s="228"/>
      <c r="H158" s="232" t="n">
        <v>18.241</v>
      </c>
      <c r="I158" s="233"/>
      <c r="J158" s="228"/>
      <c r="K158" s="228"/>
      <c r="L158" s="234"/>
      <c r="M158" s="235"/>
      <c r="N158" s="236"/>
      <c r="O158" s="236"/>
      <c r="P158" s="236"/>
      <c r="Q158" s="236"/>
      <c r="R158" s="236"/>
      <c r="S158" s="236"/>
      <c r="T158" s="237"/>
      <c r="AT158" s="238" t="s">
        <v>154</v>
      </c>
      <c r="AU158" s="238" t="s">
        <v>85</v>
      </c>
      <c r="AV158" s="226" t="s">
        <v>85</v>
      </c>
      <c r="AW158" s="226" t="s">
        <v>31</v>
      </c>
      <c r="AX158" s="226" t="s">
        <v>75</v>
      </c>
      <c r="AY158" s="238" t="s">
        <v>146</v>
      </c>
    </row>
    <row r="159" s="239" customFormat="true" ht="12.8" hidden="false" customHeight="false" outlineLevel="0" collapsed="false">
      <c r="B159" s="240"/>
      <c r="C159" s="241"/>
      <c r="D159" s="229" t="s">
        <v>154</v>
      </c>
      <c r="E159" s="242"/>
      <c r="F159" s="243" t="s">
        <v>159</v>
      </c>
      <c r="G159" s="241"/>
      <c r="H159" s="244" t="n">
        <v>112.915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AT159" s="250" t="s">
        <v>154</v>
      </c>
      <c r="AU159" s="250" t="s">
        <v>85</v>
      </c>
      <c r="AV159" s="239" t="s">
        <v>152</v>
      </c>
      <c r="AW159" s="239" t="s">
        <v>31</v>
      </c>
      <c r="AX159" s="239" t="s">
        <v>83</v>
      </c>
      <c r="AY159" s="250" t="s">
        <v>146</v>
      </c>
    </row>
    <row r="160" s="31" customFormat="true" ht="24.15" hidden="false" customHeight="true" outlineLevel="0" collapsed="false">
      <c r="A160" s="24"/>
      <c r="B160" s="25"/>
      <c r="C160" s="212" t="s">
        <v>160</v>
      </c>
      <c r="D160" s="212" t="s">
        <v>148</v>
      </c>
      <c r="E160" s="213" t="s">
        <v>161</v>
      </c>
      <c r="F160" s="214" t="s">
        <v>162</v>
      </c>
      <c r="G160" s="215" t="s">
        <v>151</v>
      </c>
      <c r="H160" s="216" t="n">
        <v>18.212</v>
      </c>
      <c r="I160" s="217"/>
      <c r="J160" s="218" t="n">
        <f aca="false">ROUND(I160*H160,2)</f>
        <v>0</v>
      </c>
      <c r="K160" s="219"/>
      <c r="L160" s="30"/>
      <c r="M160" s="220"/>
      <c r="N160" s="221" t="s">
        <v>40</v>
      </c>
      <c r="O160" s="74"/>
      <c r="P160" s="222" t="n">
        <f aca="false">O160*H160</f>
        <v>0</v>
      </c>
      <c r="Q160" s="222" t="n">
        <v>0</v>
      </c>
      <c r="R160" s="222" t="n">
        <f aca="false">Q160*H160</f>
        <v>0</v>
      </c>
      <c r="S160" s="222" t="n">
        <v>0</v>
      </c>
      <c r="T160" s="223" t="n">
        <f aca="false">S160*H160</f>
        <v>0</v>
      </c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R160" s="224" t="s">
        <v>152</v>
      </c>
      <c r="AT160" s="224" t="s">
        <v>148</v>
      </c>
      <c r="AU160" s="224" t="s">
        <v>85</v>
      </c>
      <c r="AY160" s="3" t="s">
        <v>146</v>
      </c>
      <c r="BE160" s="225" t="n">
        <f aca="false">IF(N160="základní",J160,0)</f>
        <v>0</v>
      </c>
      <c r="BF160" s="225" t="n">
        <f aca="false">IF(N160="snížená",J160,0)</f>
        <v>0</v>
      </c>
      <c r="BG160" s="225" t="n">
        <f aca="false">IF(N160="zákl. přenesená",J160,0)</f>
        <v>0</v>
      </c>
      <c r="BH160" s="225" t="n">
        <f aca="false">IF(N160="sníž. přenesená",J160,0)</f>
        <v>0</v>
      </c>
      <c r="BI160" s="225" t="n">
        <f aca="false">IF(N160="nulová",J160,0)</f>
        <v>0</v>
      </c>
      <c r="BJ160" s="3" t="s">
        <v>83</v>
      </c>
      <c r="BK160" s="225" t="n">
        <f aca="false">ROUND(I160*H160,2)</f>
        <v>0</v>
      </c>
      <c r="BL160" s="3" t="s">
        <v>152</v>
      </c>
      <c r="BM160" s="224" t="s">
        <v>163</v>
      </c>
    </row>
    <row r="161" s="226" customFormat="true" ht="12.8" hidden="false" customHeight="false" outlineLevel="0" collapsed="false">
      <c r="B161" s="227"/>
      <c r="C161" s="228"/>
      <c r="D161" s="229" t="s">
        <v>154</v>
      </c>
      <c r="E161" s="230"/>
      <c r="F161" s="231" t="s">
        <v>164</v>
      </c>
      <c r="G161" s="228"/>
      <c r="H161" s="232" t="n">
        <v>2.486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AT161" s="238" t="s">
        <v>154</v>
      </c>
      <c r="AU161" s="238" t="s">
        <v>85</v>
      </c>
      <c r="AV161" s="226" t="s">
        <v>85</v>
      </c>
      <c r="AW161" s="226" t="s">
        <v>31</v>
      </c>
      <c r="AX161" s="226" t="s">
        <v>75</v>
      </c>
      <c r="AY161" s="238" t="s">
        <v>146</v>
      </c>
    </row>
    <row r="162" s="226" customFormat="true" ht="12.8" hidden="false" customHeight="false" outlineLevel="0" collapsed="false">
      <c r="B162" s="227"/>
      <c r="C162" s="228"/>
      <c r="D162" s="229" t="s">
        <v>154</v>
      </c>
      <c r="E162" s="230"/>
      <c r="F162" s="231" t="s">
        <v>165</v>
      </c>
      <c r="G162" s="228"/>
      <c r="H162" s="232" t="n">
        <v>3.938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AT162" s="238" t="s">
        <v>154</v>
      </c>
      <c r="AU162" s="238" t="s">
        <v>85</v>
      </c>
      <c r="AV162" s="226" t="s">
        <v>85</v>
      </c>
      <c r="AW162" s="226" t="s">
        <v>31</v>
      </c>
      <c r="AX162" s="226" t="s">
        <v>75</v>
      </c>
      <c r="AY162" s="238" t="s">
        <v>146</v>
      </c>
    </row>
    <row r="163" s="226" customFormat="true" ht="12.8" hidden="false" customHeight="false" outlineLevel="0" collapsed="false">
      <c r="B163" s="227"/>
      <c r="C163" s="228"/>
      <c r="D163" s="229" t="s">
        <v>154</v>
      </c>
      <c r="E163" s="230"/>
      <c r="F163" s="231" t="s">
        <v>166</v>
      </c>
      <c r="G163" s="228"/>
      <c r="H163" s="232" t="n">
        <v>1.072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AT163" s="238" t="s">
        <v>154</v>
      </c>
      <c r="AU163" s="238" t="s">
        <v>85</v>
      </c>
      <c r="AV163" s="226" t="s">
        <v>85</v>
      </c>
      <c r="AW163" s="226" t="s">
        <v>31</v>
      </c>
      <c r="AX163" s="226" t="s">
        <v>75</v>
      </c>
      <c r="AY163" s="238" t="s">
        <v>146</v>
      </c>
    </row>
    <row r="164" s="226" customFormat="true" ht="12.8" hidden="false" customHeight="false" outlineLevel="0" collapsed="false">
      <c r="B164" s="227"/>
      <c r="C164" s="228"/>
      <c r="D164" s="229" t="s">
        <v>154</v>
      </c>
      <c r="E164" s="230"/>
      <c r="F164" s="231" t="s">
        <v>167</v>
      </c>
      <c r="G164" s="228"/>
      <c r="H164" s="232" t="n">
        <v>1.852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AT164" s="238" t="s">
        <v>154</v>
      </c>
      <c r="AU164" s="238" t="s">
        <v>85</v>
      </c>
      <c r="AV164" s="226" t="s">
        <v>85</v>
      </c>
      <c r="AW164" s="226" t="s">
        <v>31</v>
      </c>
      <c r="AX164" s="226" t="s">
        <v>75</v>
      </c>
      <c r="AY164" s="238" t="s">
        <v>146</v>
      </c>
    </row>
    <row r="165" s="226" customFormat="true" ht="12.8" hidden="false" customHeight="false" outlineLevel="0" collapsed="false">
      <c r="B165" s="227"/>
      <c r="C165" s="228"/>
      <c r="D165" s="229" t="s">
        <v>154</v>
      </c>
      <c r="E165" s="230"/>
      <c r="F165" s="231" t="s">
        <v>168</v>
      </c>
      <c r="G165" s="228"/>
      <c r="H165" s="232" t="n">
        <v>1.544</v>
      </c>
      <c r="I165" s="233"/>
      <c r="J165" s="228"/>
      <c r="K165" s="228"/>
      <c r="L165" s="234"/>
      <c r="M165" s="235"/>
      <c r="N165" s="236"/>
      <c r="O165" s="236"/>
      <c r="P165" s="236"/>
      <c r="Q165" s="236"/>
      <c r="R165" s="236"/>
      <c r="S165" s="236"/>
      <c r="T165" s="237"/>
      <c r="AT165" s="238" t="s">
        <v>154</v>
      </c>
      <c r="AU165" s="238" t="s">
        <v>85</v>
      </c>
      <c r="AV165" s="226" t="s">
        <v>85</v>
      </c>
      <c r="AW165" s="226" t="s">
        <v>31</v>
      </c>
      <c r="AX165" s="226" t="s">
        <v>75</v>
      </c>
      <c r="AY165" s="238" t="s">
        <v>146</v>
      </c>
    </row>
    <row r="166" s="226" customFormat="true" ht="12.8" hidden="false" customHeight="false" outlineLevel="0" collapsed="false">
      <c r="B166" s="227"/>
      <c r="C166" s="228"/>
      <c r="D166" s="229" t="s">
        <v>154</v>
      </c>
      <c r="E166" s="230"/>
      <c r="F166" s="231" t="s">
        <v>169</v>
      </c>
      <c r="G166" s="228"/>
      <c r="H166" s="232" t="n">
        <v>7.32</v>
      </c>
      <c r="I166" s="233"/>
      <c r="J166" s="228"/>
      <c r="K166" s="228"/>
      <c r="L166" s="234"/>
      <c r="M166" s="235"/>
      <c r="N166" s="236"/>
      <c r="O166" s="236"/>
      <c r="P166" s="236"/>
      <c r="Q166" s="236"/>
      <c r="R166" s="236"/>
      <c r="S166" s="236"/>
      <c r="T166" s="237"/>
      <c r="AT166" s="238" t="s">
        <v>154</v>
      </c>
      <c r="AU166" s="238" t="s">
        <v>85</v>
      </c>
      <c r="AV166" s="226" t="s">
        <v>85</v>
      </c>
      <c r="AW166" s="226" t="s">
        <v>31</v>
      </c>
      <c r="AX166" s="226" t="s">
        <v>75</v>
      </c>
      <c r="AY166" s="238" t="s">
        <v>146</v>
      </c>
    </row>
    <row r="167" s="239" customFormat="true" ht="12.8" hidden="false" customHeight="false" outlineLevel="0" collapsed="false">
      <c r="B167" s="240"/>
      <c r="C167" s="241"/>
      <c r="D167" s="229" t="s">
        <v>154</v>
      </c>
      <c r="E167" s="242"/>
      <c r="F167" s="243" t="s">
        <v>159</v>
      </c>
      <c r="G167" s="241"/>
      <c r="H167" s="244" t="n">
        <v>18.212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AT167" s="250" t="s">
        <v>154</v>
      </c>
      <c r="AU167" s="250" t="s">
        <v>85</v>
      </c>
      <c r="AV167" s="239" t="s">
        <v>152</v>
      </c>
      <c r="AW167" s="239" t="s">
        <v>31</v>
      </c>
      <c r="AX167" s="239" t="s">
        <v>83</v>
      </c>
      <c r="AY167" s="250" t="s">
        <v>146</v>
      </c>
    </row>
    <row r="168" s="31" customFormat="true" ht="24.15" hidden="false" customHeight="true" outlineLevel="0" collapsed="false">
      <c r="A168" s="24"/>
      <c r="B168" s="25"/>
      <c r="C168" s="212" t="s">
        <v>170</v>
      </c>
      <c r="D168" s="212" t="s">
        <v>148</v>
      </c>
      <c r="E168" s="213" t="s">
        <v>171</v>
      </c>
      <c r="F168" s="214" t="s">
        <v>172</v>
      </c>
      <c r="G168" s="215" t="s">
        <v>151</v>
      </c>
      <c r="H168" s="216" t="n">
        <v>5.909</v>
      </c>
      <c r="I168" s="217"/>
      <c r="J168" s="218" t="n">
        <f aca="false">ROUND(I168*H168,2)</f>
        <v>0</v>
      </c>
      <c r="K168" s="219"/>
      <c r="L168" s="30"/>
      <c r="M168" s="220"/>
      <c r="N168" s="221" t="s">
        <v>40</v>
      </c>
      <c r="O168" s="74"/>
      <c r="P168" s="222" t="n">
        <f aca="false">O168*H168</f>
        <v>0</v>
      </c>
      <c r="Q168" s="222" t="n">
        <v>0</v>
      </c>
      <c r="R168" s="222" t="n">
        <f aca="false">Q168*H168</f>
        <v>0</v>
      </c>
      <c r="S168" s="222" t="n">
        <v>0</v>
      </c>
      <c r="T168" s="223" t="n">
        <f aca="false">S168*H168</f>
        <v>0</v>
      </c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R168" s="224" t="s">
        <v>152</v>
      </c>
      <c r="AT168" s="224" t="s">
        <v>148</v>
      </c>
      <c r="AU168" s="224" t="s">
        <v>85</v>
      </c>
      <c r="AY168" s="3" t="s">
        <v>146</v>
      </c>
      <c r="BE168" s="225" t="n">
        <f aca="false">IF(N168="základní",J168,0)</f>
        <v>0</v>
      </c>
      <c r="BF168" s="225" t="n">
        <f aca="false">IF(N168="snížená",J168,0)</f>
        <v>0</v>
      </c>
      <c r="BG168" s="225" t="n">
        <f aca="false">IF(N168="zákl. přenesená",J168,0)</f>
        <v>0</v>
      </c>
      <c r="BH168" s="225" t="n">
        <f aca="false">IF(N168="sníž. přenesená",J168,0)</f>
        <v>0</v>
      </c>
      <c r="BI168" s="225" t="n">
        <f aca="false">IF(N168="nulová",J168,0)</f>
        <v>0</v>
      </c>
      <c r="BJ168" s="3" t="s">
        <v>83</v>
      </c>
      <c r="BK168" s="225" t="n">
        <f aca="false">ROUND(I168*H168,2)</f>
        <v>0</v>
      </c>
      <c r="BL168" s="3" t="s">
        <v>152</v>
      </c>
      <c r="BM168" s="224" t="s">
        <v>173</v>
      </c>
    </row>
    <row r="169" s="226" customFormat="true" ht="12.8" hidden="false" customHeight="false" outlineLevel="0" collapsed="false">
      <c r="B169" s="227"/>
      <c r="C169" s="228"/>
      <c r="D169" s="229" t="s">
        <v>154</v>
      </c>
      <c r="E169" s="230"/>
      <c r="F169" s="231" t="s">
        <v>174</v>
      </c>
      <c r="G169" s="228"/>
      <c r="H169" s="232" t="n">
        <v>0.431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AT169" s="238" t="s">
        <v>154</v>
      </c>
      <c r="AU169" s="238" t="s">
        <v>85</v>
      </c>
      <c r="AV169" s="226" t="s">
        <v>85</v>
      </c>
      <c r="AW169" s="226" t="s">
        <v>31</v>
      </c>
      <c r="AX169" s="226" t="s">
        <v>75</v>
      </c>
      <c r="AY169" s="238" t="s">
        <v>146</v>
      </c>
    </row>
    <row r="170" s="226" customFormat="true" ht="12.8" hidden="false" customHeight="false" outlineLevel="0" collapsed="false">
      <c r="B170" s="227"/>
      <c r="C170" s="228"/>
      <c r="D170" s="229" t="s">
        <v>154</v>
      </c>
      <c r="E170" s="230"/>
      <c r="F170" s="231" t="s">
        <v>175</v>
      </c>
      <c r="G170" s="228"/>
      <c r="H170" s="232" t="n">
        <v>0.349</v>
      </c>
      <c r="I170" s="233"/>
      <c r="J170" s="228"/>
      <c r="K170" s="228"/>
      <c r="L170" s="234"/>
      <c r="M170" s="235"/>
      <c r="N170" s="236"/>
      <c r="O170" s="236"/>
      <c r="P170" s="236"/>
      <c r="Q170" s="236"/>
      <c r="R170" s="236"/>
      <c r="S170" s="236"/>
      <c r="T170" s="237"/>
      <c r="AT170" s="238" t="s">
        <v>154</v>
      </c>
      <c r="AU170" s="238" t="s">
        <v>85</v>
      </c>
      <c r="AV170" s="226" t="s">
        <v>85</v>
      </c>
      <c r="AW170" s="226" t="s">
        <v>31</v>
      </c>
      <c r="AX170" s="226" t="s">
        <v>75</v>
      </c>
      <c r="AY170" s="238" t="s">
        <v>146</v>
      </c>
    </row>
    <row r="171" s="226" customFormat="true" ht="12.8" hidden="false" customHeight="false" outlineLevel="0" collapsed="false">
      <c r="B171" s="227"/>
      <c r="C171" s="228"/>
      <c r="D171" s="229" t="s">
        <v>154</v>
      </c>
      <c r="E171" s="230"/>
      <c r="F171" s="231" t="s">
        <v>176</v>
      </c>
      <c r="G171" s="228"/>
      <c r="H171" s="232" t="n">
        <v>0.434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AT171" s="238" t="s">
        <v>154</v>
      </c>
      <c r="AU171" s="238" t="s">
        <v>85</v>
      </c>
      <c r="AV171" s="226" t="s">
        <v>85</v>
      </c>
      <c r="AW171" s="226" t="s">
        <v>31</v>
      </c>
      <c r="AX171" s="226" t="s">
        <v>75</v>
      </c>
      <c r="AY171" s="238" t="s">
        <v>146</v>
      </c>
    </row>
    <row r="172" s="226" customFormat="true" ht="12.8" hidden="false" customHeight="false" outlineLevel="0" collapsed="false">
      <c r="B172" s="227"/>
      <c r="C172" s="228"/>
      <c r="D172" s="229" t="s">
        <v>154</v>
      </c>
      <c r="E172" s="230"/>
      <c r="F172" s="231" t="s">
        <v>177</v>
      </c>
      <c r="G172" s="228"/>
      <c r="H172" s="232" t="n">
        <v>0.435</v>
      </c>
      <c r="I172" s="233"/>
      <c r="J172" s="228"/>
      <c r="K172" s="228"/>
      <c r="L172" s="234"/>
      <c r="M172" s="235"/>
      <c r="N172" s="236"/>
      <c r="O172" s="236"/>
      <c r="P172" s="236"/>
      <c r="Q172" s="236"/>
      <c r="R172" s="236"/>
      <c r="S172" s="236"/>
      <c r="T172" s="237"/>
      <c r="AT172" s="238" t="s">
        <v>154</v>
      </c>
      <c r="AU172" s="238" t="s">
        <v>85</v>
      </c>
      <c r="AV172" s="226" t="s">
        <v>85</v>
      </c>
      <c r="AW172" s="226" t="s">
        <v>31</v>
      </c>
      <c r="AX172" s="226" t="s">
        <v>75</v>
      </c>
      <c r="AY172" s="238" t="s">
        <v>146</v>
      </c>
    </row>
    <row r="173" s="226" customFormat="true" ht="12.8" hidden="false" customHeight="false" outlineLevel="0" collapsed="false">
      <c r="B173" s="227"/>
      <c r="C173" s="228"/>
      <c r="D173" s="229" t="s">
        <v>154</v>
      </c>
      <c r="E173" s="230"/>
      <c r="F173" s="231" t="s">
        <v>178</v>
      </c>
      <c r="G173" s="228"/>
      <c r="H173" s="232" t="n">
        <v>0.359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AT173" s="238" t="s">
        <v>154</v>
      </c>
      <c r="AU173" s="238" t="s">
        <v>85</v>
      </c>
      <c r="AV173" s="226" t="s">
        <v>85</v>
      </c>
      <c r="AW173" s="226" t="s">
        <v>31</v>
      </c>
      <c r="AX173" s="226" t="s">
        <v>75</v>
      </c>
      <c r="AY173" s="238" t="s">
        <v>146</v>
      </c>
    </row>
    <row r="174" s="226" customFormat="true" ht="12.8" hidden="false" customHeight="false" outlineLevel="0" collapsed="false">
      <c r="B174" s="227"/>
      <c r="C174" s="228"/>
      <c r="D174" s="229" t="s">
        <v>154</v>
      </c>
      <c r="E174" s="230"/>
      <c r="F174" s="231" t="s">
        <v>179</v>
      </c>
      <c r="G174" s="228"/>
      <c r="H174" s="232" t="n">
        <v>1.013</v>
      </c>
      <c r="I174" s="233"/>
      <c r="J174" s="228"/>
      <c r="K174" s="228"/>
      <c r="L174" s="234"/>
      <c r="M174" s="235"/>
      <c r="N174" s="236"/>
      <c r="O174" s="236"/>
      <c r="P174" s="236"/>
      <c r="Q174" s="236"/>
      <c r="R174" s="236"/>
      <c r="S174" s="236"/>
      <c r="T174" s="237"/>
      <c r="AT174" s="238" t="s">
        <v>154</v>
      </c>
      <c r="AU174" s="238" t="s">
        <v>85</v>
      </c>
      <c r="AV174" s="226" t="s">
        <v>85</v>
      </c>
      <c r="AW174" s="226" t="s">
        <v>31</v>
      </c>
      <c r="AX174" s="226" t="s">
        <v>75</v>
      </c>
      <c r="AY174" s="238" t="s">
        <v>146</v>
      </c>
    </row>
    <row r="175" s="226" customFormat="true" ht="12.8" hidden="false" customHeight="false" outlineLevel="0" collapsed="false">
      <c r="B175" s="227"/>
      <c r="C175" s="228"/>
      <c r="D175" s="229" t="s">
        <v>154</v>
      </c>
      <c r="E175" s="230"/>
      <c r="F175" s="231" t="s">
        <v>180</v>
      </c>
      <c r="G175" s="228"/>
      <c r="H175" s="232" t="n">
        <v>0.209</v>
      </c>
      <c r="I175" s="233"/>
      <c r="J175" s="228"/>
      <c r="K175" s="228"/>
      <c r="L175" s="234"/>
      <c r="M175" s="235"/>
      <c r="N175" s="236"/>
      <c r="O175" s="236"/>
      <c r="P175" s="236"/>
      <c r="Q175" s="236"/>
      <c r="R175" s="236"/>
      <c r="S175" s="236"/>
      <c r="T175" s="237"/>
      <c r="AT175" s="238" t="s">
        <v>154</v>
      </c>
      <c r="AU175" s="238" t="s">
        <v>85</v>
      </c>
      <c r="AV175" s="226" t="s">
        <v>85</v>
      </c>
      <c r="AW175" s="226" t="s">
        <v>31</v>
      </c>
      <c r="AX175" s="226" t="s">
        <v>75</v>
      </c>
      <c r="AY175" s="238" t="s">
        <v>146</v>
      </c>
    </row>
    <row r="176" s="226" customFormat="true" ht="12.8" hidden="false" customHeight="false" outlineLevel="0" collapsed="false">
      <c r="B176" s="227"/>
      <c r="C176" s="228"/>
      <c r="D176" s="229" t="s">
        <v>154</v>
      </c>
      <c r="E176" s="230"/>
      <c r="F176" s="231" t="s">
        <v>181</v>
      </c>
      <c r="G176" s="228"/>
      <c r="H176" s="232" t="n">
        <v>1.588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AT176" s="238" t="s">
        <v>154</v>
      </c>
      <c r="AU176" s="238" t="s">
        <v>85</v>
      </c>
      <c r="AV176" s="226" t="s">
        <v>85</v>
      </c>
      <c r="AW176" s="226" t="s">
        <v>31</v>
      </c>
      <c r="AX176" s="226" t="s">
        <v>75</v>
      </c>
      <c r="AY176" s="238" t="s">
        <v>146</v>
      </c>
    </row>
    <row r="177" s="226" customFormat="true" ht="12.8" hidden="false" customHeight="false" outlineLevel="0" collapsed="false">
      <c r="B177" s="227"/>
      <c r="C177" s="228"/>
      <c r="D177" s="229" t="s">
        <v>154</v>
      </c>
      <c r="E177" s="230"/>
      <c r="F177" s="231" t="s">
        <v>182</v>
      </c>
      <c r="G177" s="228"/>
      <c r="H177" s="232" t="n">
        <v>1.014</v>
      </c>
      <c r="I177" s="233"/>
      <c r="J177" s="228"/>
      <c r="K177" s="228"/>
      <c r="L177" s="234"/>
      <c r="M177" s="235"/>
      <c r="N177" s="236"/>
      <c r="O177" s="236"/>
      <c r="P177" s="236"/>
      <c r="Q177" s="236"/>
      <c r="R177" s="236"/>
      <c r="S177" s="236"/>
      <c r="T177" s="237"/>
      <c r="AT177" s="238" t="s">
        <v>154</v>
      </c>
      <c r="AU177" s="238" t="s">
        <v>85</v>
      </c>
      <c r="AV177" s="226" t="s">
        <v>85</v>
      </c>
      <c r="AW177" s="226" t="s">
        <v>31</v>
      </c>
      <c r="AX177" s="226" t="s">
        <v>75</v>
      </c>
      <c r="AY177" s="238" t="s">
        <v>146</v>
      </c>
    </row>
    <row r="178" s="226" customFormat="true" ht="12.8" hidden="false" customHeight="false" outlineLevel="0" collapsed="false">
      <c r="B178" s="227"/>
      <c r="C178" s="228"/>
      <c r="D178" s="229" t="s">
        <v>154</v>
      </c>
      <c r="E178" s="230"/>
      <c r="F178" s="231" t="s">
        <v>183</v>
      </c>
      <c r="G178" s="228"/>
      <c r="H178" s="232" t="n">
        <v>0.077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154</v>
      </c>
      <c r="AU178" s="238" t="s">
        <v>85</v>
      </c>
      <c r="AV178" s="226" t="s">
        <v>85</v>
      </c>
      <c r="AW178" s="226" t="s">
        <v>31</v>
      </c>
      <c r="AX178" s="226" t="s">
        <v>75</v>
      </c>
      <c r="AY178" s="238" t="s">
        <v>146</v>
      </c>
    </row>
    <row r="179" s="239" customFormat="true" ht="12.8" hidden="false" customHeight="false" outlineLevel="0" collapsed="false">
      <c r="B179" s="240"/>
      <c r="C179" s="241"/>
      <c r="D179" s="229" t="s">
        <v>154</v>
      </c>
      <c r="E179" s="242"/>
      <c r="F179" s="243" t="s">
        <v>159</v>
      </c>
      <c r="G179" s="241"/>
      <c r="H179" s="244" t="n">
        <v>5.909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AT179" s="250" t="s">
        <v>154</v>
      </c>
      <c r="AU179" s="250" t="s">
        <v>85</v>
      </c>
      <c r="AV179" s="239" t="s">
        <v>152</v>
      </c>
      <c r="AW179" s="239" t="s">
        <v>31</v>
      </c>
      <c r="AX179" s="239" t="s">
        <v>83</v>
      </c>
      <c r="AY179" s="250" t="s">
        <v>146</v>
      </c>
    </row>
    <row r="180" s="31" customFormat="true" ht="24.15" hidden="false" customHeight="true" outlineLevel="0" collapsed="false">
      <c r="A180" s="24"/>
      <c r="B180" s="25"/>
      <c r="C180" s="212" t="s">
        <v>184</v>
      </c>
      <c r="D180" s="212" t="s">
        <v>148</v>
      </c>
      <c r="E180" s="213" t="s">
        <v>185</v>
      </c>
      <c r="F180" s="214" t="s">
        <v>186</v>
      </c>
      <c r="G180" s="215" t="s">
        <v>151</v>
      </c>
      <c r="H180" s="216" t="n">
        <v>30.307</v>
      </c>
      <c r="I180" s="217"/>
      <c r="J180" s="218" t="n">
        <f aca="false">ROUND(I180*H180,2)</f>
        <v>0</v>
      </c>
      <c r="K180" s="219"/>
      <c r="L180" s="30"/>
      <c r="M180" s="220"/>
      <c r="N180" s="221" t="s">
        <v>40</v>
      </c>
      <c r="O180" s="74"/>
      <c r="P180" s="222" t="n">
        <f aca="false">O180*H180</f>
        <v>0</v>
      </c>
      <c r="Q180" s="222" t="n">
        <v>0</v>
      </c>
      <c r="R180" s="222" t="n">
        <f aca="false">Q180*H180</f>
        <v>0</v>
      </c>
      <c r="S180" s="222" t="n">
        <v>0</v>
      </c>
      <c r="T180" s="223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24" t="s">
        <v>152</v>
      </c>
      <c r="AT180" s="224" t="s">
        <v>148</v>
      </c>
      <c r="AU180" s="224" t="s">
        <v>85</v>
      </c>
      <c r="AY180" s="3" t="s">
        <v>146</v>
      </c>
      <c r="BE180" s="225" t="n">
        <f aca="false">IF(N180="základní",J180,0)</f>
        <v>0</v>
      </c>
      <c r="BF180" s="225" t="n">
        <f aca="false">IF(N180="snížená",J180,0)</f>
        <v>0</v>
      </c>
      <c r="BG180" s="225" t="n">
        <f aca="false">IF(N180="zákl. přenesená",J180,0)</f>
        <v>0</v>
      </c>
      <c r="BH180" s="225" t="n">
        <f aca="false">IF(N180="sníž. přenesená",J180,0)</f>
        <v>0</v>
      </c>
      <c r="BI180" s="225" t="n">
        <f aca="false">IF(N180="nulová",J180,0)</f>
        <v>0</v>
      </c>
      <c r="BJ180" s="3" t="s">
        <v>83</v>
      </c>
      <c r="BK180" s="225" t="n">
        <f aca="false">ROUND(I180*H180,2)</f>
        <v>0</v>
      </c>
      <c r="BL180" s="3" t="s">
        <v>152</v>
      </c>
      <c r="BM180" s="224" t="s">
        <v>187</v>
      </c>
    </row>
    <row r="181" s="226" customFormat="true" ht="12.8" hidden="false" customHeight="false" outlineLevel="0" collapsed="false">
      <c r="B181" s="227"/>
      <c r="C181" s="228"/>
      <c r="D181" s="229" t="s">
        <v>154</v>
      </c>
      <c r="E181" s="230"/>
      <c r="F181" s="231" t="s">
        <v>188</v>
      </c>
      <c r="G181" s="228"/>
      <c r="H181" s="232" t="n">
        <v>7</v>
      </c>
      <c r="I181" s="233"/>
      <c r="J181" s="228"/>
      <c r="K181" s="228"/>
      <c r="L181" s="234"/>
      <c r="M181" s="235"/>
      <c r="N181" s="236"/>
      <c r="O181" s="236"/>
      <c r="P181" s="236"/>
      <c r="Q181" s="236"/>
      <c r="R181" s="236"/>
      <c r="S181" s="236"/>
      <c r="T181" s="237"/>
      <c r="AT181" s="238" t="s">
        <v>154</v>
      </c>
      <c r="AU181" s="238" t="s">
        <v>85</v>
      </c>
      <c r="AV181" s="226" t="s">
        <v>85</v>
      </c>
      <c r="AW181" s="226" t="s">
        <v>31</v>
      </c>
      <c r="AX181" s="226" t="s">
        <v>75</v>
      </c>
      <c r="AY181" s="238" t="s">
        <v>146</v>
      </c>
    </row>
    <row r="182" s="226" customFormat="true" ht="12.8" hidden="false" customHeight="false" outlineLevel="0" collapsed="false">
      <c r="B182" s="227"/>
      <c r="C182" s="228"/>
      <c r="D182" s="229" t="s">
        <v>154</v>
      </c>
      <c r="E182" s="230"/>
      <c r="F182" s="231" t="s">
        <v>189</v>
      </c>
      <c r="G182" s="228"/>
      <c r="H182" s="232" t="n">
        <v>0.999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AT182" s="238" t="s">
        <v>154</v>
      </c>
      <c r="AU182" s="238" t="s">
        <v>85</v>
      </c>
      <c r="AV182" s="226" t="s">
        <v>85</v>
      </c>
      <c r="AW182" s="226" t="s">
        <v>31</v>
      </c>
      <c r="AX182" s="226" t="s">
        <v>75</v>
      </c>
      <c r="AY182" s="238" t="s">
        <v>146</v>
      </c>
    </row>
    <row r="183" s="226" customFormat="true" ht="12.8" hidden="false" customHeight="false" outlineLevel="0" collapsed="false">
      <c r="B183" s="227"/>
      <c r="C183" s="228"/>
      <c r="D183" s="229" t="s">
        <v>154</v>
      </c>
      <c r="E183" s="230"/>
      <c r="F183" s="231" t="s">
        <v>190</v>
      </c>
      <c r="G183" s="228"/>
      <c r="H183" s="232" t="n">
        <v>1.004</v>
      </c>
      <c r="I183" s="233"/>
      <c r="J183" s="228"/>
      <c r="K183" s="228"/>
      <c r="L183" s="234"/>
      <c r="M183" s="235"/>
      <c r="N183" s="236"/>
      <c r="O183" s="236"/>
      <c r="P183" s="236"/>
      <c r="Q183" s="236"/>
      <c r="R183" s="236"/>
      <c r="S183" s="236"/>
      <c r="T183" s="237"/>
      <c r="AT183" s="238" t="s">
        <v>154</v>
      </c>
      <c r="AU183" s="238" t="s">
        <v>85</v>
      </c>
      <c r="AV183" s="226" t="s">
        <v>85</v>
      </c>
      <c r="AW183" s="226" t="s">
        <v>31</v>
      </c>
      <c r="AX183" s="226" t="s">
        <v>75</v>
      </c>
      <c r="AY183" s="238" t="s">
        <v>146</v>
      </c>
    </row>
    <row r="184" s="226" customFormat="true" ht="12.8" hidden="false" customHeight="false" outlineLevel="0" collapsed="false">
      <c r="B184" s="227"/>
      <c r="C184" s="228"/>
      <c r="D184" s="229" t="s">
        <v>154</v>
      </c>
      <c r="E184" s="230"/>
      <c r="F184" s="231" t="s">
        <v>191</v>
      </c>
      <c r="G184" s="228"/>
      <c r="H184" s="232" t="n">
        <v>2.927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AT184" s="238" t="s">
        <v>154</v>
      </c>
      <c r="AU184" s="238" t="s">
        <v>85</v>
      </c>
      <c r="AV184" s="226" t="s">
        <v>85</v>
      </c>
      <c r="AW184" s="226" t="s">
        <v>31</v>
      </c>
      <c r="AX184" s="226" t="s">
        <v>75</v>
      </c>
      <c r="AY184" s="238" t="s">
        <v>146</v>
      </c>
    </row>
    <row r="185" s="226" customFormat="true" ht="12.8" hidden="false" customHeight="false" outlineLevel="0" collapsed="false">
      <c r="B185" s="227"/>
      <c r="C185" s="228"/>
      <c r="D185" s="229" t="s">
        <v>154</v>
      </c>
      <c r="E185" s="230"/>
      <c r="F185" s="231" t="s">
        <v>192</v>
      </c>
      <c r="G185" s="228"/>
      <c r="H185" s="232" t="n">
        <v>0.739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AT185" s="238" t="s">
        <v>154</v>
      </c>
      <c r="AU185" s="238" t="s">
        <v>85</v>
      </c>
      <c r="AV185" s="226" t="s">
        <v>85</v>
      </c>
      <c r="AW185" s="226" t="s">
        <v>31</v>
      </c>
      <c r="AX185" s="226" t="s">
        <v>75</v>
      </c>
      <c r="AY185" s="238" t="s">
        <v>146</v>
      </c>
    </row>
    <row r="186" s="226" customFormat="true" ht="12.8" hidden="false" customHeight="false" outlineLevel="0" collapsed="false">
      <c r="B186" s="227"/>
      <c r="C186" s="228"/>
      <c r="D186" s="229" t="s">
        <v>154</v>
      </c>
      <c r="E186" s="230"/>
      <c r="F186" s="231" t="s">
        <v>193</v>
      </c>
      <c r="G186" s="228"/>
      <c r="H186" s="232" t="n">
        <v>4.963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AT186" s="238" t="s">
        <v>154</v>
      </c>
      <c r="AU186" s="238" t="s">
        <v>85</v>
      </c>
      <c r="AV186" s="226" t="s">
        <v>85</v>
      </c>
      <c r="AW186" s="226" t="s">
        <v>31</v>
      </c>
      <c r="AX186" s="226" t="s">
        <v>75</v>
      </c>
      <c r="AY186" s="238" t="s">
        <v>146</v>
      </c>
    </row>
    <row r="187" s="226" customFormat="true" ht="12.8" hidden="false" customHeight="false" outlineLevel="0" collapsed="false">
      <c r="B187" s="227"/>
      <c r="C187" s="228"/>
      <c r="D187" s="229" t="s">
        <v>154</v>
      </c>
      <c r="E187" s="230"/>
      <c r="F187" s="231" t="s">
        <v>194</v>
      </c>
      <c r="G187" s="228"/>
      <c r="H187" s="232" t="n">
        <v>3.888</v>
      </c>
      <c r="I187" s="233"/>
      <c r="J187" s="228"/>
      <c r="K187" s="228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154</v>
      </c>
      <c r="AU187" s="238" t="s">
        <v>85</v>
      </c>
      <c r="AV187" s="226" t="s">
        <v>85</v>
      </c>
      <c r="AW187" s="226" t="s">
        <v>31</v>
      </c>
      <c r="AX187" s="226" t="s">
        <v>75</v>
      </c>
      <c r="AY187" s="238" t="s">
        <v>146</v>
      </c>
    </row>
    <row r="188" s="226" customFormat="true" ht="12.8" hidden="false" customHeight="false" outlineLevel="0" collapsed="false">
      <c r="B188" s="227"/>
      <c r="C188" s="228"/>
      <c r="D188" s="229" t="s">
        <v>154</v>
      </c>
      <c r="E188" s="230"/>
      <c r="F188" s="231" t="s">
        <v>195</v>
      </c>
      <c r="G188" s="228"/>
      <c r="H188" s="232" t="n">
        <v>0.83</v>
      </c>
      <c r="I188" s="233"/>
      <c r="J188" s="228"/>
      <c r="K188" s="228"/>
      <c r="L188" s="234"/>
      <c r="M188" s="235"/>
      <c r="N188" s="236"/>
      <c r="O188" s="236"/>
      <c r="P188" s="236"/>
      <c r="Q188" s="236"/>
      <c r="R188" s="236"/>
      <c r="S188" s="236"/>
      <c r="T188" s="237"/>
      <c r="AT188" s="238" t="s">
        <v>154</v>
      </c>
      <c r="AU188" s="238" t="s">
        <v>85</v>
      </c>
      <c r="AV188" s="226" t="s">
        <v>85</v>
      </c>
      <c r="AW188" s="226" t="s">
        <v>31</v>
      </c>
      <c r="AX188" s="226" t="s">
        <v>75</v>
      </c>
      <c r="AY188" s="238" t="s">
        <v>146</v>
      </c>
    </row>
    <row r="189" s="226" customFormat="true" ht="12.8" hidden="false" customHeight="false" outlineLevel="0" collapsed="false">
      <c r="B189" s="227"/>
      <c r="C189" s="228"/>
      <c r="D189" s="229" t="s">
        <v>154</v>
      </c>
      <c r="E189" s="230"/>
      <c r="F189" s="231" t="s">
        <v>196</v>
      </c>
      <c r="G189" s="228"/>
      <c r="H189" s="232" t="n">
        <v>0.75</v>
      </c>
      <c r="I189" s="233"/>
      <c r="J189" s="228"/>
      <c r="K189" s="228"/>
      <c r="L189" s="234"/>
      <c r="M189" s="235"/>
      <c r="N189" s="236"/>
      <c r="O189" s="236"/>
      <c r="P189" s="236"/>
      <c r="Q189" s="236"/>
      <c r="R189" s="236"/>
      <c r="S189" s="236"/>
      <c r="T189" s="237"/>
      <c r="AT189" s="238" t="s">
        <v>154</v>
      </c>
      <c r="AU189" s="238" t="s">
        <v>85</v>
      </c>
      <c r="AV189" s="226" t="s">
        <v>85</v>
      </c>
      <c r="AW189" s="226" t="s">
        <v>31</v>
      </c>
      <c r="AX189" s="226" t="s">
        <v>75</v>
      </c>
      <c r="AY189" s="238" t="s">
        <v>146</v>
      </c>
    </row>
    <row r="190" s="226" customFormat="true" ht="12.8" hidden="false" customHeight="false" outlineLevel="0" collapsed="false">
      <c r="B190" s="227"/>
      <c r="C190" s="228"/>
      <c r="D190" s="229" t="s">
        <v>154</v>
      </c>
      <c r="E190" s="230"/>
      <c r="F190" s="231" t="s">
        <v>197</v>
      </c>
      <c r="G190" s="228"/>
      <c r="H190" s="232" t="n">
        <v>0.875</v>
      </c>
      <c r="I190" s="233"/>
      <c r="J190" s="228"/>
      <c r="K190" s="228"/>
      <c r="L190" s="234"/>
      <c r="M190" s="235"/>
      <c r="N190" s="236"/>
      <c r="O190" s="236"/>
      <c r="P190" s="236"/>
      <c r="Q190" s="236"/>
      <c r="R190" s="236"/>
      <c r="S190" s="236"/>
      <c r="T190" s="237"/>
      <c r="AT190" s="238" t="s">
        <v>154</v>
      </c>
      <c r="AU190" s="238" t="s">
        <v>85</v>
      </c>
      <c r="AV190" s="226" t="s">
        <v>85</v>
      </c>
      <c r="AW190" s="226" t="s">
        <v>31</v>
      </c>
      <c r="AX190" s="226" t="s">
        <v>75</v>
      </c>
      <c r="AY190" s="238" t="s">
        <v>146</v>
      </c>
    </row>
    <row r="191" s="226" customFormat="true" ht="12.8" hidden="false" customHeight="false" outlineLevel="0" collapsed="false">
      <c r="B191" s="227"/>
      <c r="C191" s="228"/>
      <c r="D191" s="229" t="s">
        <v>154</v>
      </c>
      <c r="E191" s="230"/>
      <c r="F191" s="231" t="s">
        <v>198</v>
      </c>
      <c r="G191" s="228"/>
      <c r="H191" s="232" t="n">
        <v>1.497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154</v>
      </c>
      <c r="AU191" s="238" t="s">
        <v>85</v>
      </c>
      <c r="AV191" s="226" t="s">
        <v>85</v>
      </c>
      <c r="AW191" s="226" t="s">
        <v>31</v>
      </c>
      <c r="AX191" s="226" t="s">
        <v>75</v>
      </c>
      <c r="AY191" s="238" t="s">
        <v>146</v>
      </c>
    </row>
    <row r="192" s="226" customFormat="true" ht="12.8" hidden="false" customHeight="false" outlineLevel="0" collapsed="false">
      <c r="B192" s="227"/>
      <c r="C192" s="228"/>
      <c r="D192" s="229" t="s">
        <v>154</v>
      </c>
      <c r="E192" s="230"/>
      <c r="F192" s="231" t="s">
        <v>199</v>
      </c>
      <c r="G192" s="228"/>
      <c r="H192" s="232" t="n">
        <v>0.309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AT192" s="238" t="s">
        <v>154</v>
      </c>
      <c r="AU192" s="238" t="s">
        <v>85</v>
      </c>
      <c r="AV192" s="226" t="s">
        <v>85</v>
      </c>
      <c r="AW192" s="226" t="s">
        <v>31</v>
      </c>
      <c r="AX192" s="226" t="s">
        <v>75</v>
      </c>
      <c r="AY192" s="238" t="s">
        <v>146</v>
      </c>
    </row>
    <row r="193" s="226" customFormat="true" ht="12.8" hidden="false" customHeight="false" outlineLevel="0" collapsed="false">
      <c r="B193" s="227"/>
      <c r="C193" s="228"/>
      <c r="D193" s="229" t="s">
        <v>154</v>
      </c>
      <c r="E193" s="230"/>
      <c r="F193" s="231" t="s">
        <v>200</v>
      </c>
      <c r="G193" s="228"/>
      <c r="H193" s="232" t="n">
        <v>0.211</v>
      </c>
      <c r="I193" s="233"/>
      <c r="J193" s="228"/>
      <c r="K193" s="228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154</v>
      </c>
      <c r="AU193" s="238" t="s">
        <v>85</v>
      </c>
      <c r="AV193" s="226" t="s">
        <v>85</v>
      </c>
      <c r="AW193" s="226" t="s">
        <v>31</v>
      </c>
      <c r="AX193" s="226" t="s">
        <v>75</v>
      </c>
      <c r="AY193" s="238" t="s">
        <v>146</v>
      </c>
    </row>
    <row r="194" s="226" customFormat="true" ht="12.8" hidden="false" customHeight="false" outlineLevel="0" collapsed="false">
      <c r="B194" s="227"/>
      <c r="C194" s="228"/>
      <c r="D194" s="229" t="s">
        <v>154</v>
      </c>
      <c r="E194" s="230"/>
      <c r="F194" s="231" t="s">
        <v>201</v>
      </c>
      <c r="G194" s="228"/>
      <c r="H194" s="232" t="n">
        <v>1.719</v>
      </c>
      <c r="I194" s="233"/>
      <c r="J194" s="228"/>
      <c r="K194" s="228"/>
      <c r="L194" s="234"/>
      <c r="M194" s="235"/>
      <c r="N194" s="236"/>
      <c r="O194" s="236"/>
      <c r="P194" s="236"/>
      <c r="Q194" s="236"/>
      <c r="R194" s="236"/>
      <c r="S194" s="236"/>
      <c r="T194" s="237"/>
      <c r="AT194" s="238" t="s">
        <v>154</v>
      </c>
      <c r="AU194" s="238" t="s">
        <v>85</v>
      </c>
      <c r="AV194" s="226" t="s">
        <v>85</v>
      </c>
      <c r="AW194" s="226" t="s">
        <v>31</v>
      </c>
      <c r="AX194" s="226" t="s">
        <v>75</v>
      </c>
      <c r="AY194" s="238" t="s">
        <v>146</v>
      </c>
    </row>
    <row r="195" s="226" customFormat="true" ht="12.8" hidden="false" customHeight="false" outlineLevel="0" collapsed="false">
      <c r="B195" s="227"/>
      <c r="C195" s="228"/>
      <c r="D195" s="229" t="s">
        <v>154</v>
      </c>
      <c r="E195" s="230"/>
      <c r="F195" s="231" t="s">
        <v>202</v>
      </c>
      <c r="G195" s="228"/>
      <c r="H195" s="232" t="n">
        <v>1.558</v>
      </c>
      <c r="I195" s="233"/>
      <c r="J195" s="228"/>
      <c r="K195" s="228"/>
      <c r="L195" s="234"/>
      <c r="M195" s="235"/>
      <c r="N195" s="236"/>
      <c r="O195" s="236"/>
      <c r="P195" s="236"/>
      <c r="Q195" s="236"/>
      <c r="R195" s="236"/>
      <c r="S195" s="236"/>
      <c r="T195" s="237"/>
      <c r="AT195" s="238" t="s">
        <v>154</v>
      </c>
      <c r="AU195" s="238" t="s">
        <v>85</v>
      </c>
      <c r="AV195" s="226" t="s">
        <v>85</v>
      </c>
      <c r="AW195" s="226" t="s">
        <v>31</v>
      </c>
      <c r="AX195" s="226" t="s">
        <v>75</v>
      </c>
      <c r="AY195" s="238" t="s">
        <v>146</v>
      </c>
    </row>
    <row r="196" s="226" customFormat="true" ht="12.8" hidden="false" customHeight="false" outlineLevel="0" collapsed="false">
      <c r="B196" s="227"/>
      <c r="C196" s="228"/>
      <c r="D196" s="229" t="s">
        <v>154</v>
      </c>
      <c r="E196" s="230"/>
      <c r="F196" s="231" t="s">
        <v>203</v>
      </c>
      <c r="G196" s="228"/>
      <c r="H196" s="232" t="n">
        <v>1.038</v>
      </c>
      <c r="I196" s="233"/>
      <c r="J196" s="228"/>
      <c r="K196" s="228"/>
      <c r="L196" s="234"/>
      <c r="M196" s="235"/>
      <c r="N196" s="236"/>
      <c r="O196" s="236"/>
      <c r="P196" s="236"/>
      <c r="Q196" s="236"/>
      <c r="R196" s="236"/>
      <c r="S196" s="236"/>
      <c r="T196" s="237"/>
      <c r="AT196" s="238" t="s">
        <v>154</v>
      </c>
      <c r="AU196" s="238" t="s">
        <v>85</v>
      </c>
      <c r="AV196" s="226" t="s">
        <v>85</v>
      </c>
      <c r="AW196" s="226" t="s">
        <v>31</v>
      </c>
      <c r="AX196" s="226" t="s">
        <v>75</v>
      </c>
      <c r="AY196" s="238" t="s">
        <v>146</v>
      </c>
    </row>
    <row r="197" s="239" customFormat="true" ht="12.8" hidden="false" customHeight="false" outlineLevel="0" collapsed="false">
      <c r="B197" s="240"/>
      <c r="C197" s="241"/>
      <c r="D197" s="229" t="s">
        <v>154</v>
      </c>
      <c r="E197" s="242"/>
      <c r="F197" s="243" t="s">
        <v>159</v>
      </c>
      <c r="G197" s="241"/>
      <c r="H197" s="244" t="n">
        <v>30.307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AT197" s="250" t="s">
        <v>154</v>
      </c>
      <c r="AU197" s="250" t="s">
        <v>85</v>
      </c>
      <c r="AV197" s="239" t="s">
        <v>152</v>
      </c>
      <c r="AW197" s="239" t="s">
        <v>31</v>
      </c>
      <c r="AX197" s="239" t="s">
        <v>83</v>
      </c>
      <c r="AY197" s="250" t="s">
        <v>146</v>
      </c>
    </row>
    <row r="198" s="31" customFormat="true" ht="24.15" hidden="false" customHeight="true" outlineLevel="0" collapsed="false">
      <c r="A198" s="24"/>
      <c r="B198" s="25"/>
      <c r="C198" s="212" t="s">
        <v>204</v>
      </c>
      <c r="D198" s="212" t="s">
        <v>148</v>
      </c>
      <c r="E198" s="213" t="s">
        <v>205</v>
      </c>
      <c r="F198" s="214" t="s">
        <v>206</v>
      </c>
      <c r="G198" s="215" t="s">
        <v>151</v>
      </c>
      <c r="H198" s="216" t="n">
        <v>167.343</v>
      </c>
      <c r="I198" s="217"/>
      <c r="J198" s="218" t="n">
        <f aca="false">ROUND(I198*H198,2)</f>
        <v>0</v>
      </c>
      <c r="K198" s="219"/>
      <c r="L198" s="30"/>
      <c r="M198" s="220"/>
      <c r="N198" s="221" t="s">
        <v>40</v>
      </c>
      <c r="O198" s="74"/>
      <c r="P198" s="222" t="n">
        <f aca="false">O198*H198</f>
        <v>0</v>
      </c>
      <c r="Q198" s="222" t="n">
        <v>0</v>
      </c>
      <c r="R198" s="222" t="n">
        <f aca="false">Q198*H198</f>
        <v>0</v>
      </c>
      <c r="S198" s="222" t="n">
        <v>0</v>
      </c>
      <c r="T198" s="223" t="n">
        <f aca="false">S198*H198</f>
        <v>0</v>
      </c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R198" s="224" t="s">
        <v>152</v>
      </c>
      <c r="AT198" s="224" t="s">
        <v>148</v>
      </c>
      <c r="AU198" s="224" t="s">
        <v>85</v>
      </c>
      <c r="AY198" s="3" t="s">
        <v>146</v>
      </c>
      <c r="BE198" s="225" t="n">
        <f aca="false">IF(N198="základní",J198,0)</f>
        <v>0</v>
      </c>
      <c r="BF198" s="225" t="n">
        <f aca="false">IF(N198="snížená",J198,0)</f>
        <v>0</v>
      </c>
      <c r="BG198" s="225" t="n">
        <f aca="false">IF(N198="zákl. přenesená",J198,0)</f>
        <v>0</v>
      </c>
      <c r="BH198" s="225" t="n">
        <f aca="false">IF(N198="sníž. přenesená",J198,0)</f>
        <v>0</v>
      </c>
      <c r="BI198" s="225" t="n">
        <f aca="false">IF(N198="nulová",J198,0)</f>
        <v>0</v>
      </c>
      <c r="BJ198" s="3" t="s">
        <v>83</v>
      </c>
      <c r="BK198" s="225" t="n">
        <f aca="false">ROUND(I198*H198,2)</f>
        <v>0</v>
      </c>
      <c r="BL198" s="3" t="s">
        <v>152</v>
      </c>
      <c r="BM198" s="224" t="s">
        <v>207</v>
      </c>
    </row>
    <row r="199" s="226" customFormat="true" ht="12.8" hidden="false" customHeight="false" outlineLevel="0" collapsed="false">
      <c r="B199" s="227"/>
      <c r="C199" s="228"/>
      <c r="D199" s="229" t="s">
        <v>154</v>
      </c>
      <c r="E199" s="230"/>
      <c r="F199" s="231" t="s">
        <v>208</v>
      </c>
      <c r="G199" s="228"/>
      <c r="H199" s="232" t="n">
        <v>167.343</v>
      </c>
      <c r="I199" s="233"/>
      <c r="J199" s="228"/>
      <c r="K199" s="228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154</v>
      </c>
      <c r="AU199" s="238" t="s">
        <v>85</v>
      </c>
      <c r="AV199" s="226" t="s">
        <v>85</v>
      </c>
      <c r="AW199" s="226" t="s">
        <v>31</v>
      </c>
      <c r="AX199" s="226" t="s">
        <v>83</v>
      </c>
      <c r="AY199" s="238" t="s">
        <v>146</v>
      </c>
    </row>
    <row r="200" s="31" customFormat="true" ht="37.8" hidden="false" customHeight="true" outlineLevel="0" collapsed="false">
      <c r="A200" s="24"/>
      <c r="B200" s="25"/>
      <c r="C200" s="212" t="s">
        <v>209</v>
      </c>
      <c r="D200" s="212" t="s">
        <v>148</v>
      </c>
      <c r="E200" s="213" t="s">
        <v>210</v>
      </c>
      <c r="F200" s="214" t="s">
        <v>211</v>
      </c>
      <c r="G200" s="215" t="s">
        <v>151</v>
      </c>
      <c r="H200" s="216" t="n">
        <v>1171.401</v>
      </c>
      <c r="I200" s="217"/>
      <c r="J200" s="218" t="n">
        <f aca="false">ROUND(I200*H200,2)</f>
        <v>0</v>
      </c>
      <c r="K200" s="219"/>
      <c r="L200" s="30"/>
      <c r="M200" s="220"/>
      <c r="N200" s="221" t="s">
        <v>40</v>
      </c>
      <c r="O200" s="74"/>
      <c r="P200" s="222" t="n">
        <f aca="false">O200*H200</f>
        <v>0</v>
      </c>
      <c r="Q200" s="222" t="n">
        <v>0</v>
      </c>
      <c r="R200" s="222" t="n">
        <f aca="false">Q200*H200</f>
        <v>0</v>
      </c>
      <c r="S200" s="222" t="n">
        <v>0</v>
      </c>
      <c r="T200" s="223" t="n">
        <f aca="false">S200*H200</f>
        <v>0</v>
      </c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R200" s="224" t="s">
        <v>152</v>
      </c>
      <c r="AT200" s="224" t="s">
        <v>148</v>
      </c>
      <c r="AU200" s="224" t="s">
        <v>85</v>
      </c>
      <c r="AY200" s="3" t="s">
        <v>146</v>
      </c>
      <c r="BE200" s="225" t="n">
        <f aca="false">IF(N200="základní",J200,0)</f>
        <v>0</v>
      </c>
      <c r="BF200" s="225" t="n">
        <f aca="false">IF(N200="snížená",J200,0)</f>
        <v>0</v>
      </c>
      <c r="BG200" s="225" t="n">
        <f aca="false">IF(N200="zákl. přenesená",J200,0)</f>
        <v>0</v>
      </c>
      <c r="BH200" s="225" t="n">
        <f aca="false">IF(N200="sníž. přenesená",J200,0)</f>
        <v>0</v>
      </c>
      <c r="BI200" s="225" t="n">
        <f aca="false">IF(N200="nulová",J200,0)</f>
        <v>0</v>
      </c>
      <c r="BJ200" s="3" t="s">
        <v>83</v>
      </c>
      <c r="BK200" s="225" t="n">
        <f aca="false">ROUND(I200*H200,2)</f>
        <v>0</v>
      </c>
      <c r="BL200" s="3" t="s">
        <v>152</v>
      </c>
      <c r="BM200" s="224" t="s">
        <v>212</v>
      </c>
    </row>
    <row r="201" s="226" customFormat="true" ht="12.8" hidden="false" customHeight="false" outlineLevel="0" collapsed="false">
      <c r="B201" s="227"/>
      <c r="C201" s="228"/>
      <c r="D201" s="229" t="s">
        <v>154</v>
      </c>
      <c r="E201" s="230"/>
      <c r="F201" s="231" t="s">
        <v>213</v>
      </c>
      <c r="G201" s="228"/>
      <c r="H201" s="232" t="n">
        <v>1171.401</v>
      </c>
      <c r="I201" s="233"/>
      <c r="J201" s="228"/>
      <c r="K201" s="228"/>
      <c r="L201" s="234"/>
      <c r="M201" s="235"/>
      <c r="N201" s="236"/>
      <c r="O201" s="236"/>
      <c r="P201" s="236"/>
      <c r="Q201" s="236"/>
      <c r="R201" s="236"/>
      <c r="S201" s="236"/>
      <c r="T201" s="237"/>
      <c r="AT201" s="238" t="s">
        <v>154</v>
      </c>
      <c r="AU201" s="238" t="s">
        <v>85</v>
      </c>
      <c r="AV201" s="226" t="s">
        <v>85</v>
      </c>
      <c r="AW201" s="226" t="s">
        <v>31</v>
      </c>
      <c r="AX201" s="226" t="s">
        <v>83</v>
      </c>
      <c r="AY201" s="238" t="s">
        <v>146</v>
      </c>
    </row>
    <row r="202" s="31" customFormat="true" ht="14.4" hidden="false" customHeight="true" outlineLevel="0" collapsed="false">
      <c r="A202" s="24"/>
      <c r="B202" s="25"/>
      <c r="C202" s="212" t="s">
        <v>214</v>
      </c>
      <c r="D202" s="212" t="s">
        <v>148</v>
      </c>
      <c r="E202" s="213" t="s">
        <v>215</v>
      </c>
      <c r="F202" s="214" t="s">
        <v>216</v>
      </c>
      <c r="G202" s="215" t="s">
        <v>151</v>
      </c>
      <c r="H202" s="216" t="n">
        <v>167.343</v>
      </c>
      <c r="I202" s="217"/>
      <c r="J202" s="218" t="n">
        <f aca="false">ROUND(I202*H202,2)</f>
        <v>0</v>
      </c>
      <c r="K202" s="219"/>
      <c r="L202" s="30"/>
      <c r="M202" s="220"/>
      <c r="N202" s="221" t="s">
        <v>40</v>
      </c>
      <c r="O202" s="74"/>
      <c r="P202" s="222" t="n">
        <f aca="false">O202*H202</f>
        <v>0</v>
      </c>
      <c r="Q202" s="222" t="n">
        <v>0</v>
      </c>
      <c r="R202" s="222" t="n">
        <f aca="false">Q202*H202</f>
        <v>0</v>
      </c>
      <c r="S202" s="222" t="n">
        <v>0</v>
      </c>
      <c r="T202" s="223" t="n">
        <f aca="false">S202*H202</f>
        <v>0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R202" s="224" t="s">
        <v>152</v>
      </c>
      <c r="AT202" s="224" t="s">
        <v>148</v>
      </c>
      <c r="AU202" s="224" t="s">
        <v>85</v>
      </c>
      <c r="AY202" s="3" t="s">
        <v>146</v>
      </c>
      <c r="BE202" s="225" t="n">
        <f aca="false">IF(N202="základní",J202,0)</f>
        <v>0</v>
      </c>
      <c r="BF202" s="225" t="n">
        <f aca="false">IF(N202="snížená",J202,0)</f>
        <v>0</v>
      </c>
      <c r="BG202" s="225" t="n">
        <f aca="false">IF(N202="zákl. přenesená",J202,0)</f>
        <v>0</v>
      </c>
      <c r="BH202" s="225" t="n">
        <f aca="false">IF(N202="sníž. přenesená",J202,0)</f>
        <v>0</v>
      </c>
      <c r="BI202" s="225" t="n">
        <f aca="false">IF(N202="nulová",J202,0)</f>
        <v>0</v>
      </c>
      <c r="BJ202" s="3" t="s">
        <v>83</v>
      </c>
      <c r="BK202" s="225" t="n">
        <f aca="false">ROUND(I202*H202,2)</f>
        <v>0</v>
      </c>
      <c r="BL202" s="3" t="s">
        <v>152</v>
      </c>
      <c r="BM202" s="224" t="s">
        <v>217</v>
      </c>
    </row>
    <row r="203" s="31" customFormat="true" ht="24.15" hidden="false" customHeight="true" outlineLevel="0" collapsed="false">
      <c r="A203" s="24"/>
      <c r="B203" s="25"/>
      <c r="C203" s="212" t="s">
        <v>218</v>
      </c>
      <c r="D203" s="212" t="s">
        <v>148</v>
      </c>
      <c r="E203" s="213" t="s">
        <v>219</v>
      </c>
      <c r="F203" s="214" t="s">
        <v>220</v>
      </c>
      <c r="G203" s="215" t="s">
        <v>221</v>
      </c>
      <c r="H203" s="216" t="n">
        <v>284.483</v>
      </c>
      <c r="I203" s="217"/>
      <c r="J203" s="218" t="n">
        <f aca="false">ROUND(I203*H203,2)</f>
        <v>0</v>
      </c>
      <c r="K203" s="219"/>
      <c r="L203" s="30"/>
      <c r="M203" s="220"/>
      <c r="N203" s="221" t="s">
        <v>40</v>
      </c>
      <c r="O203" s="74"/>
      <c r="P203" s="222" t="n">
        <f aca="false">O203*H203</f>
        <v>0</v>
      </c>
      <c r="Q203" s="222" t="n">
        <v>0</v>
      </c>
      <c r="R203" s="222" t="n">
        <f aca="false">Q203*H203</f>
        <v>0</v>
      </c>
      <c r="S203" s="222" t="n">
        <v>0</v>
      </c>
      <c r="T203" s="223" t="n">
        <f aca="false">S203*H203</f>
        <v>0</v>
      </c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R203" s="224" t="s">
        <v>152</v>
      </c>
      <c r="AT203" s="224" t="s">
        <v>148</v>
      </c>
      <c r="AU203" s="224" t="s">
        <v>85</v>
      </c>
      <c r="AY203" s="3" t="s">
        <v>146</v>
      </c>
      <c r="BE203" s="225" t="n">
        <f aca="false">IF(N203="základní",J203,0)</f>
        <v>0</v>
      </c>
      <c r="BF203" s="225" t="n">
        <f aca="false">IF(N203="snížená",J203,0)</f>
        <v>0</v>
      </c>
      <c r="BG203" s="225" t="n">
        <f aca="false">IF(N203="zákl. přenesená",J203,0)</f>
        <v>0</v>
      </c>
      <c r="BH203" s="225" t="n">
        <f aca="false">IF(N203="sníž. přenesená",J203,0)</f>
        <v>0</v>
      </c>
      <c r="BI203" s="225" t="n">
        <f aca="false">IF(N203="nulová",J203,0)</f>
        <v>0</v>
      </c>
      <c r="BJ203" s="3" t="s">
        <v>83</v>
      </c>
      <c r="BK203" s="225" t="n">
        <f aca="false">ROUND(I203*H203,2)</f>
        <v>0</v>
      </c>
      <c r="BL203" s="3" t="s">
        <v>152</v>
      </c>
      <c r="BM203" s="224" t="s">
        <v>222</v>
      </c>
    </row>
    <row r="204" s="226" customFormat="true" ht="12.8" hidden="false" customHeight="false" outlineLevel="0" collapsed="false">
      <c r="B204" s="227"/>
      <c r="C204" s="228"/>
      <c r="D204" s="229" t="s">
        <v>154</v>
      </c>
      <c r="E204" s="230"/>
      <c r="F204" s="231" t="s">
        <v>223</v>
      </c>
      <c r="G204" s="228"/>
      <c r="H204" s="232" t="n">
        <v>284.483</v>
      </c>
      <c r="I204" s="233"/>
      <c r="J204" s="228"/>
      <c r="K204" s="228"/>
      <c r="L204" s="234"/>
      <c r="M204" s="235"/>
      <c r="N204" s="236"/>
      <c r="O204" s="236"/>
      <c r="P204" s="236"/>
      <c r="Q204" s="236"/>
      <c r="R204" s="236"/>
      <c r="S204" s="236"/>
      <c r="T204" s="237"/>
      <c r="AT204" s="238" t="s">
        <v>154</v>
      </c>
      <c r="AU204" s="238" t="s">
        <v>85</v>
      </c>
      <c r="AV204" s="226" t="s">
        <v>85</v>
      </c>
      <c r="AW204" s="226" t="s">
        <v>31</v>
      </c>
      <c r="AX204" s="226" t="s">
        <v>83</v>
      </c>
      <c r="AY204" s="238" t="s">
        <v>146</v>
      </c>
    </row>
    <row r="205" s="31" customFormat="true" ht="24.15" hidden="false" customHeight="true" outlineLevel="0" collapsed="false">
      <c r="A205" s="24"/>
      <c r="B205" s="25"/>
      <c r="C205" s="212" t="s">
        <v>224</v>
      </c>
      <c r="D205" s="212" t="s">
        <v>148</v>
      </c>
      <c r="E205" s="213" t="s">
        <v>225</v>
      </c>
      <c r="F205" s="214" t="s">
        <v>226</v>
      </c>
      <c r="G205" s="215" t="s">
        <v>227</v>
      </c>
      <c r="H205" s="216" t="n">
        <v>155.815</v>
      </c>
      <c r="I205" s="217"/>
      <c r="J205" s="218" t="n">
        <f aca="false">ROUND(I205*H205,2)</f>
        <v>0</v>
      </c>
      <c r="K205" s="219"/>
      <c r="L205" s="30"/>
      <c r="M205" s="220"/>
      <c r="N205" s="221" t="s">
        <v>40</v>
      </c>
      <c r="O205" s="74"/>
      <c r="P205" s="222" t="n">
        <f aca="false">O205*H205</f>
        <v>0</v>
      </c>
      <c r="Q205" s="222" t="n">
        <v>0</v>
      </c>
      <c r="R205" s="222" t="n">
        <f aca="false">Q205*H205</f>
        <v>0</v>
      </c>
      <c r="S205" s="222" t="n">
        <v>0</v>
      </c>
      <c r="T205" s="223" t="n">
        <f aca="false">S205*H205</f>
        <v>0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R205" s="224" t="s">
        <v>152</v>
      </c>
      <c r="AT205" s="224" t="s">
        <v>148</v>
      </c>
      <c r="AU205" s="224" t="s">
        <v>85</v>
      </c>
      <c r="AY205" s="3" t="s">
        <v>146</v>
      </c>
      <c r="BE205" s="225" t="n">
        <f aca="false">IF(N205="základní",J205,0)</f>
        <v>0</v>
      </c>
      <c r="BF205" s="225" t="n">
        <f aca="false">IF(N205="snížená",J205,0)</f>
        <v>0</v>
      </c>
      <c r="BG205" s="225" t="n">
        <f aca="false">IF(N205="zákl. přenesená",J205,0)</f>
        <v>0</v>
      </c>
      <c r="BH205" s="225" t="n">
        <f aca="false">IF(N205="sníž. přenesená",J205,0)</f>
        <v>0</v>
      </c>
      <c r="BI205" s="225" t="n">
        <f aca="false">IF(N205="nulová",J205,0)</f>
        <v>0</v>
      </c>
      <c r="BJ205" s="3" t="s">
        <v>83</v>
      </c>
      <c r="BK205" s="225" t="n">
        <f aca="false">ROUND(I205*H205,2)</f>
        <v>0</v>
      </c>
      <c r="BL205" s="3" t="s">
        <v>152</v>
      </c>
      <c r="BM205" s="224" t="s">
        <v>228</v>
      </c>
    </row>
    <row r="206" s="226" customFormat="true" ht="12.8" hidden="false" customHeight="false" outlineLevel="0" collapsed="false">
      <c r="B206" s="227"/>
      <c r="C206" s="228"/>
      <c r="D206" s="229" t="s">
        <v>154</v>
      </c>
      <c r="E206" s="230"/>
      <c r="F206" s="231" t="s">
        <v>229</v>
      </c>
      <c r="G206" s="228"/>
      <c r="H206" s="232" t="n">
        <v>7.678</v>
      </c>
      <c r="I206" s="233"/>
      <c r="J206" s="228"/>
      <c r="K206" s="228"/>
      <c r="L206" s="234"/>
      <c r="M206" s="235"/>
      <c r="N206" s="236"/>
      <c r="O206" s="236"/>
      <c r="P206" s="236"/>
      <c r="Q206" s="236"/>
      <c r="R206" s="236"/>
      <c r="S206" s="236"/>
      <c r="T206" s="237"/>
      <c r="AT206" s="238" t="s">
        <v>154</v>
      </c>
      <c r="AU206" s="238" t="s">
        <v>85</v>
      </c>
      <c r="AV206" s="226" t="s">
        <v>85</v>
      </c>
      <c r="AW206" s="226" t="s">
        <v>31</v>
      </c>
      <c r="AX206" s="226" t="s">
        <v>75</v>
      </c>
      <c r="AY206" s="238" t="s">
        <v>146</v>
      </c>
    </row>
    <row r="207" s="226" customFormat="true" ht="12.8" hidden="false" customHeight="false" outlineLevel="0" collapsed="false">
      <c r="B207" s="227"/>
      <c r="C207" s="228"/>
      <c r="D207" s="229" t="s">
        <v>154</v>
      </c>
      <c r="E207" s="230"/>
      <c r="F207" s="231" t="s">
        <v>230</v>
      </c>
      <c r="G207" s="228"/>
      <c r="H207" s="232" t="n">
        <v>8.067</v>
      </c>
      <c r="I207" s="233"/>
      <c r="J207" s="228"/>
      <c r="K207" s="228"/>
      <c r="L207" s="234"/>
      <c r="M207" s="235"/>
      <c r="N207" s="236"/>
      <c r="O207" s="236"/>
      <c r="P207" s="236"/>
      <c r="Q207" s="236"/>
      <c r="R207" s="236"/>
      <c r="S207" s="236"/>
      <c r="T207" s="237"/>
      <c r="AT207" s="238" t="s">
        <v>154</v>
      </c>
      <c r="AU207" s="238" t="s">
        <v>85</v>
      </c>
      <c r="AV207" s="226" t="s">
        <v>85</v>
      </c>
      <c r="AW207" s="226" t="s">
        <v>31</v>
      </c>
      <c r="AX207" s="226" t="s">
        <v>75</v>
      </c>
      <c r="AY207" s="238" t="s">
        <v>146</v>
      </c>
    </row>
    <row r="208" s="226" customFormat="true" ht="12.8" hidden="false" customHeight="false" outlineLevel="0" collapsed="false">
      <c r="B208" s="227"/>
      <c r="C208" s="228"/>
      <c r="D208" s="229" t="s">
        <v>154</v>
      </c>
      <c r="E208" s="230"/>
      <c r="F208" s="231" t="s">
        <v>231</v>
      </c>
      <c r="G208" s="228"/>
      <c r="H208" s="232" t="n">
        <v>0.6</v>
      </c>
      <c r="I208" s="233"/>
      <c r="J208" s="228"/>
      <c r="K208" s="228"/>
      <c r="L208" s="234"/>
      <c r="M208" s="235"/>
      <c r="N208" s="236"/>
      <c r="O208" s="236"/>
      <c r="P208" s="236"/>
      <c r="Q208" s="236"/>
      <c r="R208" s="236"/>
      <c r="S208" s="236"/>
      <c r="T208" s="237"/>
      <c r="AT208" s="238" t="s">
        <v>154</v>
      </c>
      <c r="AU208" s="238" t="s">
        <v>85</v>
      </c>
      <c r="AV208" s="226" t="s">
        <v>85</v>
      </c>
      <c r="AW208" s="226" t="s">
        <v>31</v>
      </c>
      <c r="AX208" s="226" t="s">
        <v>75</v>
      </c>
      <c r="AY208" s="238" t="s">
        <v>146</v>
      </c>
    </row>
    <row r="209" s="226" customFormat="true" ht="12.8" hidden="false" customHeight="false" outlineLevel="0" collapsed="false">
      <c r="B209" s="227"/>
      <c r="C209" s="228"/>
      <c r="D209" s="229" t="s">
        <v>154</v>
      </c>
      <c r="E209" s="230"/>
      <c r="F209" s="231" t="s">
        <v>232</v>
      </c>
      <c r="G209" s="228"/>
      <c r="H209" s="232" t="n">
        <v>0.85</v>
      </c>
      <c r="I209" s="233"/>
      <c r="J209" s="228"/>
      <c r="K209" s="228"/>
      <c r="L209" s="234"/>
      <c r="M209" s="235"/>
      <c r="N209" s="236"/>
      <c r="O209" s="236"/>
      <c r="P209" s="236"/>
      <c r="Q209" s="236"/>
      <c r="R209" s="236"/>
      <c r="S209" s="236"/>
      <c r="T209" s="237"/>
      <c r="AT209" s="238" t="s">
        <v>154</v>
      </c>
      <c r="AU209" s="238" t="s">
        <v>85</v>
      </c>
      <c r="AV209" s="226" t="s">
        <v>85</v>
      </c>
      <c r="AW209" s="226" t="s">
        <v>31</v>
      </c>
      <c r="AX209" s="226" t="s">
        <v>75</v>
      </c>
      <c r="AY209" s="238" t="s">
        <v>146</v>
      </c>
    </row>
    <row r="210" s="226" customFormat="true" ht="12.8" hidden="false" customHeight="false" outlineLevel="0" collapsed="false">
      <c r="B210" s="227"/>
      <c r="C210" s="228"/>
      <c r="D210" s="229" t="s">
        <v>154</v>
      </c>
      <c r="E210" s="230"/>
      <c r="F210" s="231" t="s">
        <v>233</v>
      </c>
      <c r="G210" s="228"/>
      <c r="H210" s="232" t="n">
        <v>2.612</v>
      </c>
      <c r="I210" s="233"/>
      <c r="J210" s="228"/>
      <c r="K210" s="228"/>
      <c r="L210" s="234"/>
      <c r="M210" s="235"/>
      <c r="N210" s="236"/>
      <c r="O210" s="236"/>
      <c r="P210" s="236"/>
      <c r="Q210" s="236"/>
      <c r="R210" s="236"/>
      <c r="S210" s="236"/>
      <c r="T210" s="237"/>
      <c r="AT210" s="238" t="s">
        <v>154</v>
      </c>
      <c r="AU210" s="238" t="s">
        <v>85</v>
      </c>
      <c r="AV210" s="226" t="s">
        <v>85</v>
      </c>
      <c r="AW210" s="226" t="s">
        <v>31</v>
      </c>
      <c r="AX210" s="226" t="s">
        <v>75</v>
      </c>
      <c r="AY210" s="238" t="s">
        <v>146</v>
      </c>
    </row>
    <row r="211" s="226" customFormat="true" ht="12.8" hidden="false" customHeight="false" outlineLevel="0" collapsed="false">
      <c r="B211" s="227"/>
      <c r="C211" s="228"/>
      <c r="D211" s="229" t="s">
        <v>154</v>
      </c>
      <c r="E211" s="230"/>
      <c r="F211" s="231" t="s">
        <v>234</v>
      </c>
      <c r="G211" s="228"/>
      <c r="H211" s="232" t="n">
        <v>1.304</v>
      </c>
      <c r="I211" s="233"/>
      <c r="J211" s="228"/>
      <c r="K211" s="228"/>
      <c r="L211" s="234"/>
      <c r="M211" s="235"/>
      <c r="N211" s="236"/>
      <c r="O211" s="236"/>
      <c r="P211" s="236"/>
      <c r="Q211" s="236"/>
      <c r="R211" s="236"/>
      <c r="S211" s="236"/>
      <c r="T211" s="237"/>
      <c r="AT211" s="238" t="s">
        <v>154</v>
      </c>
      <c r="AU211" s="238" t="s">
        <v>85</v>
      </c>
      <c r="AV211" s="226" t="s">
        <v>85</v>
      </c>
      <c r="AW211" s="226" t="s">
        <v>31</v>
      </c>
      <c r="AX211" s="226" t="s">
        <v>75</v>
      </c>
      <c r="AY211" s="238" t="s">
        <v>146</v>
      </c>
    </row>
    <row r="212" s="226" customFormat="true" ht="12.8" hidden="false" customHeight="false" outlineLevel="0" collapsed="false">
      <c r="B212" s="227"/>
      <c r="C212" s="228"/>
      <c r="D212" s="229" t="s">
        <v>154</v>
      </c>
      <c r="E212" s="230"/>
      <c r="F212" s="231" t="s">
        <v>235</v>
      </c>
      <c r="G212" s="228"/>
      <c r="H212" s="232" t="n">
        <v>1.548</v>
      </c>
      <c r="I212" s="233"/>
      <c r="J212" s="228"/>
      <c r="K212" s="228"/>
      <c r="L212" s="234"/>
      <c r="M212" s="235"/>
      <c r="N212" s="236"/>
      <c r="O212" s="236"/>
      <c r="P212" s="236"/>
      <c r="Q212" s="236"/>
      <c r="R212" s="236"/>
      <c r="S212" s="236"/>
      <c r="T212" s="237"/>
      <c r="AT212" s="238" t="s">
        <v>154</v>
      </c>
      <c r="AU212" s="238" t="s">
        <v>85</v>
      </c>
      <c r="AV212" s="226" t="s">
        <v>85</v>
      </c>
      <c r="AW212" s="226" t="s">
        <v>31</v>
      </c>
      <c r="AX212" s="226" t="s">
        <v>75</v>
      </c>
      <c r="AY212" s="238" t="s">
        <v>146</v>
      </c>
    </row>
    <row r="213" s="226" customFormat="true" ht="12.8" hidden="false" customHeight="false" outlineLevel="0" collapsed="false">
      <c r="B213" s="227"/>
      <c r="C213" s="228"/>
      <c r="D213" s="229" t="s">
        <v>154</v>
      </c>
      <c r="E213" s="230"/>
      <c r="F213" s="231" t="s">
        <v>236</v>
      </c>
      <c r="G213" s="228"/>
      <c r="H213" s="232" t="n">
        <v>11.938</v>
      </c>
      <c r="I213" s="233"/>
      <c r="J213" s="228"/>
      <c r="K213" s="228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154</v>
      </c>
      <c r="AU213" s="238" t="s">
        <v>85</v>
      </c>
      <c r="AV213" s="226" t="s">
        <v>85</v>
      </c>
      <c r="AW213" s="226" t="s">
        <v>31</v>
      </c>
      <c r="AX213" s="226" t="s">
        <v>75</v>
      </c>
      <c r="AY213" s="238" t="s">
        <v>146</v>
      </c>
    </row>
    <row r="214" s="226" customFormat="true" ht="12.8" hidden="false" customHeight="false" outlineLevel="0" collapsed="false">
      <c r="B214" s="227"/>
      <c r="C214" s="228"/>
      <c r="D214" s="229" t="s">
        <v>154</v>
      </c>
      <c r="E214" s="230"/>
      <c r="F214" s="231" t="s">
        <v>237</v>
      </c>
      <c r="G214" s="228"/>
      <c r="H214" s="232" t="n">
        <v>-0.36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AT214" s="238" t="s">
        <v>154</v>
      </c>
      <c r="AU214" s="238" t="s">
        <v>85</v>
      </c>
      <c r="AV214" s="226" t="s">
        <v>85</v>
      </c>
      <c r="AW214" s="226" t="s">
        <v>31</v>
      </c>
      <c r="AX214" s="226" t="s">
        <v>75</v>
      </c>
      <c r="AY214" s="238" t="s">
        <v>146</v>
      </c>
    </row>
    <row r="215" s="226" customFormat="true" ht="12.8" hidden="false" customHeight="false" outlineLevel="0" collapsed="false">
      <c r="B215" s="227"/>
      <c r="C215" s="228"/>
      <c r="D215" s="229" t="s">
        <v>154</v>
      </c>
      <c r="E215" s="230"/>
      <c r="F215" s="231" t="s">
        <v>238</v>
      </c>
      <c r="G215" s="228"/>
      <c r="H215" s="232" t="n">
        <v>5.693</v>
      </c>
      <c r="I215" s="233"/>
      <c r="J215" s="228"/>
      <c r="K215" s="228"/>
      <c r="L215" s="234"/>
      <c r="M215" s="235"/>
      <c r="N215" s="236"/>
      <c r="O215" s="236"/>
      <c r="P215" s="236"/>
      <c r="Q215" s="236"/>
      <c r="R215" s="236"/>
      <c r="S215" s="236"/>
      <c r="T215" s="237"/>
      <c r="AT215" s="238" t="s">
        <v>154</v>
      </c>
      <c r="AU215" s="238" t="s">
        <v>85</v>
      </c>
      <c r="AV215" s="226" t="s">
        <v>85</v>
      </c>
      <c r="AW215" s="226" t="s">
        <v>31</v>
      </c>
      <c r="AX215" s="226" t="s">
        <v>75</v>
      </c>
      <c r="AY215" s="238" t="s">
        <v>146</v>
      </c>
    </row>
    <row r="216" s="226" customFormat="true" ht="12.8" hidden="false" customHeight="false" outlineLevel="0" collapsed="false">
      <c r="B216" s="227"/>
      <c r="C216" s="228"/>
      <c r="D216" s="229" t="s">
        <v>154</v>
      </c>
      <c r="E216" s="230"/>
      <c r="F216" s="231" t="s">
        <v>239</v>
      </c>
      <c r="G216" s="228"/>
      <c r="H216" s="232" t="n">
        <v>14.285</v>
      </c>
      <c r="I216" s="233"/>
      <c r="J216" s="228"/>
      <c r="K216" s="228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154</v>
      </c>
      <c r="AU216" s="238" t="s">
        <v>85</v>
      </c>
      <c r="AV216" s="226" t="s">
        <v>85</v>
      </c>
      <c r="AW216" s="226" t="s">
        <v>31</v>
      </c>
      <c r="AX216" s="226" t="s">
        <v>75</v>
      </c>
      <c r="AY216" s="238" t="s">
        <v>146</v>
      </c>
    </row>
    <row r="217" s="226" customFormat="true" ht="12.8" hidden="false" customHeight="false" outlineLevel="0" collapsed="false">
      <c r="B217" s="227"/>
      <c r="C217" s="228"/>
      <c r="D217" s="229" t="s">
        <v>154</v>
      </c>
      <c r="E217" s="230"/>
      <c r="F217" s="231" t="s">
        <v>240</v>
      </c>
      <c r="G217" s="228"/>
      <c r="H217" s="232" t="n">
        <v>-0.27</v>
      </c>
      <c r="I217" s="233"/>
      <c r="J217" s="228"/>
      <c r="K217" s="228"/>
      <c r="L217" s="234"/>
      <c r="M217" s="235"/>
      <c r="N217" s="236"/>
      <c r="O217" s="236"/>
      <c r="P217" s="236"/>
      <c r="Q217" s="236"/>
      <c r="R217" s="236"/>
      <c r="S217" s="236"/>
      <c r="T217" s="237"/>
      <c r="AT217" s="238" t="s">
        <v>154</v>
      </c>
      <c r="AU217" s="238" t="s">
        <v>85</v>
      </c>
      <c r="AV217" s="226" t="s">
        <v>85</v>
      </c>
      <c r="AW217" s="226" t="s">
        <v>31</v>
      </c>
      <c r="AX217" s="226" t="s">
        <v>75</v>
      </c>
      <c r="AY217" s="238" t="s">
        <v>146</v>
      </c>
    </row>
    <row r="218" s="226" customFormat="true" ht="12.8" hidden="false" customHeight="false" outlineLevel="0" collapsed="false">
      <c r="B218" s="227"/>
      <c r="C218" s="228"/>
      <c r="D218" s="229" t="s">
        <v>154</v>
      </c>
      <c r="E218" s="230"/>
      <c r="F218" s="231" t="s">
        <v>241</v>
      </c>
      <c r="G218" s="228"/>
      <c r="H218" s="232" t="n">
        <v>45.933</v>
      </c>
      <c r="I218" s="233"/>
      <c r="J218" s="228"/>
      <c r="K218" s="228"/>
      <c r="L218" s="234"/>
      <c r="M218" s="235"/>
      <c r="N218" s="236"/>
      <c r="O218" s="236"/>
      <c r="P218" s="236"/>
      <c r="Q218" s="236"/>
      <c r="R218" s="236"/>
      <c r="S218" s="236"/>
      <c r="T218" s="237"/>
      <c r="AT218" s="238" t="s">
        <v>154</v>
      </c>
      <c r="AU218" s="238" t="s">
        <v>85</v>
      </c>
      <c r="AV218" s="226" t="s">
        <v>85</v>
      </c>
      <c r="AW218" s="226" t="s">
        <v>31</v>
      </c>
      <c r="AX218" s="226" t="s">
        <v>75</v>
      </c>
      <c r="AY218" s="238" t="s">
        <v>146</v>
      </c>
    </row>
    <row r="219" s="226" customFormat="true" ht="12.8" hidden="false" customHeight="false" outlineLevel="0" collapsed="false">
      <c r="B219" s="227"/>
      <c r="C219" s="228"/>
      <c r="D219" s="229" t="s">
        <v>154</v>
      </c>
      <c r="E219" s="230"/>
      <c r="F219" s="231" t="s">
        <v>242</v>
      </c>
      <c r="G219" s="228"/>
      <c r="H219" s="232" t="n">
        <v>-1.65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AT219" s="238" t="s">
        <v>154</v>
      </c>
      <c r="AU219" s="238" t="s">
        <v>85</v>
      </c>
      <c r="AV219" s="226" t="s">
        <v>85</v>
      </c>
      <c r="AW219" s="226" t="s">
        <v>31</v>
      </c>
      <c r="AX219" s="226" t="s">
        <v>75</v>
      </c>
      <c r="AY219" s="238" t="s">
        <v>146</v>
      </c>
    </row>
    <row r="220" s="226" customFormat="true" ht="12.8" hidden="false" customHeight="false" outlineLevel="0" collapsed="false">
      <c r="B220" s="227"/>
      <c r="C220" s="228"/>
      <c r="D220" s="229" t="s">
        <v>154</v>
      </c>
      <c r="E220" s="230"/>
      <c r="F220" s="231" t="s">
        <v>243</v>
      </c>
      <c r="G220" s="228"/>
      <c r="H220" s="232" t="n">
        <v>-5.29</v>
      </c>
      <c r="I220" s="233"/>
      <c r="J220" s="228"/>
      <c r="K220" s="228"/>
      <c r="L220" s="234"/>
      <c r="M220" s="235"/>
      <c r="N220" s="236"/>
      <c r="O220" s="236"/>
      <c r="P220" s="236"/>
      <c r="Q220" s="236"/>
      <c r="R220" s="236"/>
      <c r="S220" s="236"/>
      <c r="T220" s="237"/>
      <c r="AT220" s="238" t="s">
        <v>154</v>
      </c>
      <c r="AU220" s="238" t="s">
        <v>85</v>
      </c>
      <c r="AV220" s="226" t="s">
        <v>85</v>
      </c>
      <c r="AW220" s="226" t="s">
        <v>31</v>
      </c>
      <c r="AX220" s="226" t="s">
        <v>75</v>
      </c>
      <c r="AY220" s="238" t="s">
        <v>146</v>
      </c>
    </row>
    <row r="221" s="226" customFormat="true" ht="12.8" hidden="false" customHeight="false" outlineLevel="0" collapsed="false">
      <c r="B221" s="227"/>
      <c r="C221" s="228"/>
      <c r="D221" s="229" t="s">
        <v>154</v>
      </c>
      <c r="E221" s="230"/>
      <c r="F221" s="231" t="s">
        <v>244</v>
      </c>
      <c r="G221" s="228"/>
      <c r="H221" s="232" t="n">
        <v>-0.696</v>
      </c>
      <c r="I221" s="233"/>
      <c r="J221" s="228"/>
      <c r="K221" s="228"/>
      <c r="L221" s="234"/>
      <c r="M221" s="235"/>
      <c r="N221" s="236"/>
      <c r="O221" s="236"/>
      <c r="P221" s="236"/>
      <c r="Q221" s="236"/>
      <c r="R221" s="236"/>
      <c r="S221" s="236"/>
      <c r="T221" s="237"/>
      <c r="AT221" s="238" t="s">
        <v>154</v>
      </c>
      <c r="AU221" s="238" t="s">
        <v>85</v>
      </c>
      <c r="AV221" s="226" t="s">
        <v>85</v>
      </c>
      <c r="AW221" s="226" t="s">
        <v>31</v>
      </c>
      <c r="AX221" s="226" t="s">
        <v>75</v>
      </c>
      <c r="AY221" s="238" t="s">
        <v>146</v>
      </c>
    </row>
    <row r="222" s="226" customFormat="true" ht="12.8" hidden="false" customHeight="false" outlineLevel="0" collapsed="false">
      <c r="B222" s="227"/>
      <c r="C222" s="228"/>
      <c r="D222" s="229" t="s">
        <v>154</v>
      </c>
      <c r="E222" s="230"/>
      <c r="F222" s="231" t="s">
        <v>245</v>
      </c>
      <c r="G222" s="228"/>
      <c r="H222" s="232" t="n">
        <v>1.348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AT222" s="238" t="s">
        <v>154</v>
      </c>
      <c r="AU222" s="238" t="s">
        <v>85</v>
      </c>
      <c r="AV222" s="226" t="s">
        <v>85</v>
      </c>
      <c r="AW222" s="226" t="s">
        <v>31</v>
      </c>
      <c r="AX222" s="226" t="s">
        <v>75</v>
      </c>
      <c r="AY222" s="238" t="s">
        <v>146</v>
      </c>
    </row>
    <row r="223" s="226" customFormat="true" ht="12.8" hidden="false" customHeight="false" outlineLevel="0" collapsed="false">
      <c r="B223" s="227"/>
      <c r="C223" s="228"/>
      <c r="D223" s="229" t="s">
        <v>154</v>
      </c>
      <c r="E223" s="230"/>
      <c r="F223" s="231" t="s">
        <v>246</v>
      </c>
      <c r="G223" s="228"/>
      <c r="H223" s="232" t="n">
        <v>7.296</v>
      </c>
      <c r="I223" s="233"/>
      <c r="J223" s="228"/>
      <c r="K223" s="228"/>
      <c r="L223" s="234"/>
      <c r="M223" s="235"/>
      <c r="N223" s="236"/>
      <c r="O223" s="236"/>
      <c r="P223" s="236"/>
      <c r="Q223" s="236"/>
      <c r="R223" s="236"/>
      <c r="S223" s="236"/>
      <c r="T223" s="237"/>
      <c r="AT223" s="238" t="s">
        <v>154</v>
      </c>
      <c r="AU223" s="238" t="s">
        <v>85</v>
      </c>
      <c r="AV223" s="226" t="s">
        <v>85</v>
      </c>
      <c r="AW223" s="226" t="s">
        <v>31</v>
      </c>
      <c r="AX223" s="226" t="s">
        <v>75</v>
      </c>
      <c r="AY223" s="238" t="s">
        <v>146</v>
      </c>
    </row>
    <row r="224" s="226" customFormat="true" ht="12.8" hidden="false" customHeight="false" outlineLevel="0" collapsed="false">
      <c r="B224" s="227"/>
      <c r="C224" s="228"/>
      <c r="D224" s="229" t="s">
        <v>154</v>
      </c>
      <c r="E224" s="230"/>
      <c r="F224" s="231" t="s">
        <v>247</v>
      </c>
      <c r="G224" s="228"/>
      <c r="H224" s="232" t="n">
        <v>7.981</v>
      </c>
      <c r="I224" s="233"/>
      <c r="J224" s="228"/>
      <c r="K224" s="228"/>
      <c r="L224" s="234"/>
      <c r="M224" s="235"/>
      <c r="N224" s="236"/>
      <c r="O224" s="236"/>
      <c r="P224" s="236"/>
      <c r="Q224" s="236"/>
      <c r="R224" s="236"/>
      <c r="S224" s="236"/>
      <c r="T224" s="237"/>
      <c r="AT224" s="238" t="s">
        <v>154</v>
      </c>
      <c r="AU224" s="238" t="s">
        <v>85</v>
      </c>
      <c r="AV224" s="226" t="s">
        <v>85</v>
      </c>
      <c r="AW224" s="226" t="s">
        <v>31</v>
      </c>
      <c r="AX224" s="226" t="s">
        <v>75</v>
      </c>
      <c r="AY224" s="238" t="s">
        <v>146</v>
      </c>
    </row>
    <row r="225" s="226" customFormat="true" ht="12.8" hidden="false" customHeight="false" outlineLevel="0" collapsed="false">
      <c r="B225" s="227"/>
      <c r="C225" s="228"/>
      <c r="D225" s="229" t="s">
        <v>154</v>
      </c>
      <c r="E225" s="230"/>
      <c r="F225" s="231" t="s">
        <v>248</v>
      </c>
      <c r="G225" s="228"/>
      <c r="H225" s="232" t="n">
        <v>6.742</v>
      </c>
      <c r="I225" s="233"/>
      <c r="J225" s="228"/>
      <c r="K225" s="228"/>
      <c r="L225" s="234"/>
      <c r="M225" s="235"/>
      <c r="N225" s="236"/>
      <c r="O225" s="236"/>
      <c r="P225" s="236"/>
      <c r="Q225" s="236"/>
      <c r="R225" s="236"/>
      <c r="S225" s="236"/>
      <c r="T225" s="237"/>
      <c r="AT225" s="238" t="s">
        <v>154</v>
      </c>
      <c r="AU225" s="238" t="s">
        <v>85</v>
      </c>
      <c r="AV225" s="226" t="s">
        <v>85</v>
      </c>
      <c r="AW225" s="226" t="s">
        <v>31</v>
      </c>
      <c r="AX225" s="226" t="s">
        <v>75</v>
      </c>
      <c r="AY225" s="238" t="s">
        <v>146</v>
      </c>
    </row>
    <row r="226" s="226" customFormat="true" ht="12.8" hidden="false" customHeight="false" outlineLevel="0" collapsed="false">
      <c r="B226" s="227"/>
      <c r="C226" s="228"/>
      <c r="D226" s="229" t="s">
        <v>154</v>
      </c>
      <c r="E226" s="230"/>
      <c r="F226" s="231" t="s">
        <v>249</v>
      </c>
      <c r="G226" s="228"/>
      <c r="H226" s="232" t="n">
        <v>0.9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AT226" s="238" t="s">
        <v>154</v>
      </c>
      <c r="AU226" s="238" t="s">
        <v>85</v>
      </c>
      <c r="AV226" s="226" t="s">
        <v>85</v>
      </c>
      <c r="AW226" s="226" t="s">
        <v>31</v>
      </c>
      <c r="AX226" s="226" t="s">
        <v>75</v>
      </c>
      <c r="AY226" s="238" t="s">
        <v>146</v>
      </c>
    </row>
    <row r="227" s="226" customFormat="true" ht="12.8" hidden="false" customHeight="false" outlineLevel="0" collapsed="false">
      <c r="B227" s="227"/>
      <c r="C227" s="228"/>
      <c r="D227" s="229" t="s">
        <v>154</v>
      </c>
      <c r="E227" s="230"/>
      <c r="F227" s="231" t="s">
        <v>250</v>
      </c>
      <c r="G227" s="228"/>
      <c r="H227" s="232" t="n">
        <v>6.652</v>
      </c>
      <c r="I227" s="233"/>
      <c r="J227" s="228"/>
      <c r="K227" s="228"/>
      <c r="L227" s="234"/>
      <c r="M227" s="235"/>
      <c r="N227" s="236"/>
      <c r="O227" s="236"/>
      <c r="P227" s="236"/>
      <c r="Q227" s="236"/>
      <c r="R227" s="236"/>
      <c r="S227" s="236"/>
      <c r="T227" s="237"/>
      <c r="AT227" s="238" t="s">
        <v>154</v>
      </c>
      <c r="AU227" s="238" t="s">
        <v>85</v>
      </c>
      <c r="AV227" s="226" t="s">
        <v>85</v>
      </c>
      <c r="AW227" s="226" t="s">
        <v>31</v>
      </c>
      <c r="AX227" s="226" t="s">
        <v>75</v>
      </c>
      <c r="AY227" s="238" t="s">
        <v>146</v>
      </c>
    </row>
    <row r="228" s="226" customFormat="true" ht="12.8" hidden="false" customHeight="false" outlineLevel="0" collapsed="false">
      <c r="B228" s="227"/>
      <c r="C228" s="228"/>
      <c r="D228" s="229" t="s">
        <v>154</v>
      </c>
      <c r="E228" s="230"/>
      <c r="F228" s="231" t="s">
        <v>251</v>
      </c>
      <c r="G228" s="228"/>
      <c r="H228" s="232" t="n">
        <v>1.001</v>
      </c>
      <c r="I228" s="233"/>
      <c r="J228" s="228"/>
      <c r="K228" s="228"/>
      <c r="L228" s="234"/>
      <c r="M228" s="235"/>
      <c r="N228" s="236"/>
      <c r="O228" s="236"/>
      <c r="P228" s="236"/>
      <c r="Q228" s="236"/>
      <c r="R228" s="236"/>
      <c r="S228" s="236"/>
      <c r="T228" s="237"/>
      <c r="AT228" s="238" t="s">
        <v>154</v>
      </c>
      <c r="AU228" s="238" t="s">
        <v>85</v>
      </c>
      <c r="AV228" s="226" t="s">
        <v>85</v>
      </c>
      <c r="AW228" s="226" t="s">
        <v>31</v>
      </c>
      <c r="AX228" s="226" t="s">
        <v>75</v>
      </c>
      <c r="AY228" s="238" t="s">
        <v>146</v>
      </c>
    </row>
    <row r="229" s="226" customFormat="true" ht="12.8" hidden="false" customHeight="false" outlineLevel="0" collapsed="false">
      <c r="B229" s="227"/>
      <c r="C229" s="228"/>
      <c r="D229" s="229" t="s">
        <v>154</v>
      </c>
      <c r="E229" s="230"/>
      <c r="F229" s="231" t="s">
        <v>252</v>
      </c>
      <c r="G229" s="228"/>
      <c r="H229" s="232" t="n">
        <v>4.71</v>
      </c>
      <c r="I229" s="233"/>
      <c r="J229" s="228"/>
      <c r="K229" s="228"/>
      <c r="L229" s="234"/>
      <c r="M229" s="235"/>
      <c r="N229" s="236"/>
      <c r="O229" s="236"/>
      <c r="P229" s="236"/>
      <c r="Q229" s="236"/>
      <c r="R229" s="236"/>
      <c r="S229" s="236"/>
      <c r="T229" s="237"/>
      <c r="AT229" s="238" t="s">
        <v>154</v>
      </c>
      <c r="AU229" s="238" t="s">
        <v>85</v>
      </c>
      <c r="AV229" s="226" t="s">
        <v>85</v>
      </c>
      <c r="AW229" s="226" t="s">
        <v>31</v>
      </c>
      <c r="AX229" s="226" t="s">
        <v>75</v>
      </c>
      <c r="AY229" s="238" t="s">
        <v>146</v>
      </c>
    </row>
    <row r="230" s="226" customFormat="true" ht="12.8" hidden="false" customHeight="false" outlineLevel="0" collapsed="false">
      <c r="B230" s="227"/>
      <c r="C230" s="228"/>
      <c r="D230" s="229" t="s">
        <v>154</v>
      </c>
      <c r="E230" s="230"/>
      <c r="F230" s="231" t="s">
        <v>253</v>
      </c>
      <c r="G230" s="228"/>
      <c r="H230" s="232" t="n">
        <v>6.625</v>
      </c>
      <c r="I230" s="233"/>
      <c r="J230" s="228"/>
      <c r="K230" s="228"/>
      <c r="L230" s="234"/>
      <c r="M230" s="235"/>
      <c r="N230" s="236"/>
      <c r="O230" s="236"/>
      <c r="P230" s="236"/>
      <c r="Q230" s="236"/>
      <c r="R230" s="236"/>
      <c r="S230" s="236"/>
      <c r="T230" s="237"/>
      <c r="AT230" s="238" t="s">
        <v>154</v>
      </c>
      <c r="AU230" s="238" t="s">
        <v>85</v>
      </c>
      <c r="AV230" s="226" t="s">
        <v>85</v>
      </c>
      <c r="AW230" s="226" t="s">
        <v>31</v>
      </c>
      <c r="AX230" s="226" t="s">
        <v>75</v>
      </c>
      <c r="AY230" s="238" t="s">
        <v>146</v>
      </c>
    </row>
    <row r="231" s="226" customFormat="true" ht="12.8" hidden="false" customHeight="false" outlineLevel="0" collapsed="false">
      <c r="B231" s="227"/>
      <c r="C231" s="228"/>
      <c r="D231" s="229" t="s">
        <v>154</v>
      </c>
      <c r="E231" s="230"/>
      <c r="F231" s="231" t="s">
        <v>254</v>
      </c>
      <c r="G231" s="228"/>
      <c r="H231" s="232" t="n">
        <v>11.933</v>
      </c>
      <c r="I231" s="233"/>
      <c r="J231" s="228"/>
      <c r="K231" s="228"/>
      <c r="L231" s="234"/>
      <c r="M231" s="235"/>
      <c r="N231" s="236"/>
      <c r="O231" s="236"/>
      <c r="P231" s="236"/>
      <c r="Q231" s="236"/>
      <c r="R231" s="236"/>
      <c r="S231" s="236"/>
      <c r="T231" s="237"/>
      <c r="AT231" s="238" t="s">
        <v>154</v>
      </c>
      <c r="AU231" s="238" t="s">
        <v>85</v>
      </c>
      <c r="AV231" s="226" t="s">
        <v>85</v>
      </c>
      <c r="AW231" s="226" t="s">
        <v>31</v>
      </c>
      <c r="AX231" s="226" t="s">
        <v>75</v>
      </c>
      <c r="AY231" s="238" t="s">
        <v>146</v>
      </c>
    </row>
    <row r="232" s="226" customFormat="true" ht="12.8" hidden="false" customHeight="false" outlineLevel="0" collapsed="false">
      <c r="B232" s="227"/>
      <c r="C232" s="228"/>
      <c r="D232" s="229" t="s">
        <v>154</v>
      </c>
      <c r="E232" s="230"/>
      <c r="F232" s="231" t="s">
        <v>255</v>
      </c>
      <c r="G232" s="228"/>
      <c r="H232" s="232" t="n">
        <v>8.385</v>
      </c>
      <c r="I232" s="233"/>
      <c r="J232" s="228"/>
      <c r="K232" s="228"/>
      <c r="L232" s="234"/>
      <c r="M232" s="235"/>
      <c r="N232" s="236"/>
      <c r="O232" s="236"/>
      <c r="P232" s="236"/>
      <c r="Q232" s="236"/>
      <c r="R232" s="236"/>
      <c r="S232" s="236"/>
      <c r="T232" s="237"/>
      <c r="AT232" s="238" t="s">
        <v>154</v>
      </c>
      <c r="AU232" s="238" t="s">
        <v>85</v>
      </c>
      <c r="AV232" s="226" t="s">
        <v>85</v>
      </c>
      <c r="AW232" s="226" t="s">
        <v>31</v>
      </c>
      <c r="AX232" s="226" t="s">
        <v>75</v>
      </c>
      <c r="AY232" s="238" t="s">
        <v>146</v>
      </c>
    </row>
    <row r="233" s="239" customFormat="true" ht="12.8" hidden="false" customHeight="false" outlineLevel="0" collapsed="false">
      <c r="B233" s="240"/>
      <c r="C233" s="241"/>
      <c r="D233" s="229" t="s">
        <v>154</v>
      </c>
      <c r="E233" s="242"/>
      <c r="F233" s="243" t="s">
        <v>159</v>
      </c>
      <c r="G233" s="241"/>
      <c r="H233" s="244" t="n">
        <v>155.815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AT233" s="250" t="s">
        <v>154</v>
      </c>
      <c r="AU233" s="250" t="s">
        <v>85</v>
      </c>
      <c r="AV233" s="239" t="s">
        <v>152</v>
      </c>
      <c r="AW233" s="239" t="s">
        <v>31</v>
      </c>
      <c r="AX233" s="239" t="s">
        <v>83</v>
      </c>
      <c r="AY233" s="250" t="s">
        <v>146</v>
      </c>
    </row>
    <row r="234" s="195" customFormat="true" ht="22.8" hidden="false" customHeight="true" outlineLevel="0" collapsed="false">
      <c r="B234" s="196"/>
      <c r="C234" s="197"/>
      <c r="D234" s="198" t="s">
        <v>74</v>
      </c>
      <c r="E234" s="210" t="s">
        <v>85</v>
      </c>
      <c r="F234" s="210" t="s">
        <v>256</v>
      </c>
      <c r="G234" s="197"/>
      <c r="H234" s="197"/>
      <c r="I234" s="200"/>
      <c r="J234" s="211" t="n">
        <f aca="false">BK234</f>
        <v>0</v>
      </c>
      <c r="K234" s="197"/>
      <c r="L234" s="202"/>
      <c r="M234" s="203"/>
      <c r="N234" s="204"/>
      <c r="O234" s="204"/>
      <c r="P234" s="205" t="n">
        <f aca="false">SUM(P235:P365)</f>
        <v>0</v>
      </c>
      <c r="Q234" s="204"/>
      <c r="R234" s="205" t="n">
        <f aca="false">SUM(R235:R365)</f>
        <v>157.83785321</v>
      </c>
      <c r="S234" s="204"/>
      <c r="T234" s="206" t="n">
        <f aca="false">SUM(T235:T365)</f>
        <v>0</v>
      </c>
      <c r="AR234" s="207" t="s">
        <v>83</v>
      </c>
      <c r="AT234" s="208" t="s">
        <v>74</v>
      </c>
      <c r="AU234" s="208" t="s">
        <v>83</v>
      </c>
      <c r="AY234" s="207" t="s">
        <v>146</v>
      </c>
      <c r="BK234" s="209" t="n">
        <f aca="false">SUM(BK235:BK365)</f>
        <v>0</v>
      </c>
    </row>
    <row r="235" s="31" customFormat="true" ht="24.15" hidden="false" customHeight="true" outlineLevel="0" collapsed="false">
      <c r="A235" s="24"/>
      <c r="B235" s="25"/>
      <c r="C235" s="212" t="s">
        <v>257</v>
      </c>
      <c r="D235" s="212" t="s">
        <v>148</v>
      </c>
      <c r="E235" s="213" t="s">
        <v>258</v>
      </c>
      <c r="F235" s="214" t="s">
        <v>259</v>
      </c>
      <c r="G235" s="215" t="s">
        <v>260</v>
      </c>
      <c r="H235" s="216" t="n">
        <v>1</v>
      </c>
      <c r="I235" s="217"/>
      <c r="J235" s="218" t="n">
        <f aca="false">ROUND(I235*H235,2)</f>
        <v>0</v>
      </c>
      <c r="K235" s="219"/>
      <c r="L235" s="30"/>
      <c r="M235" s="220"/>
      <c r="N235" s="221" t="s">
        <v>40</v>
      </c>
      <c r="O235" s="74"/>
      <c r="P235" s="222" t="n">
        <f aca="false">O235*H235</f>
        <v>0</v>
      </c>
      <c r="Q235" s="222" t="n">
        <v>0.00498</v>
      </c>
      <c r="R235" s="222" t="n">
        <f aca="false">Q235*H235</f>
        <v>0.00498</v>
      </c>
      <c r="S235" s="222" t="n">
        <v>0</v>
      </c>
      <c r="T235" s="223" t="n">
        <f aca="false">S235*H235</f>
        <v>0</v>
      </c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R235" s="224" t="s">
        <v>152</v>
      </c>
      <c r="AT235" s="224" t="s">
        <v>148</v>
      </c>
      <c r="AU235" s="224" t="s">
        <v>85</v>
      </c>
      <c r="AY235" s="3" t="s">
        <v>146</v>
      </c>
      <c r="BE235" s="225" t="n">
        <f aca="false">IF(N235="základní",J235,0)</f>
        <v>0</v>
      </c>
      <c r="BF235" s="225" t="n">
        <f aca="false">IF(N235="snížená",J235,0)</f>
        <v>0</v>
      </c>
      <c r="BG235" s="225" t="n">
        <f aca="false">IF(N235="zákl. přenesená",J235,0)</f>
        <v>0</v>
      </c>
      <c r="BH235" s="225" t="n">
        <f aca="false">IF(N235="sníž. přenesená",J235,0)</f>
        <v>0</v>
      </c>
      <c r="BI235" s="225" t="n">
        <f aca="false">IF(N235="nulová",J235,0)</f>
        <v>0</v>
      </c>
      <c r="BJ235" s="3" t="s">
        <v>83</v>
      </c>
      <c r="BK235" s="225" t="n">
        <f aca="false">ROUND(I235*H235,2)</f>
        <v>0</v>
      </c>
      <c r="BL235" s="3" t="s">
        <v>152</v>
      </c>
      <c r="BM235" s="224" t="s">
        <v>261</v>
      </c>
    </row>
    <row r="236" s="226" customFormat="true" ht="12.8" hidden="false" customHeight="false" outlineLevel="0" collapsed="false">
      <c r="B236" s="227"/>
      <c r="C236" s="228"/>
      <c r="D236" s="229" t="s">
        <v>154</v>
      </c>
      <c r="E236" s="230"/>
      <c r="F236" s="231" t="s">
        <v>262</v>
      </c>
      <c r="G236" s="228"/>
      <c r="H236" s="232" t="n">
        <v>1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AT236" s="238" t="s">
        <v>154</v>
      </c>
      <c r="AU236" s="238" t="s">
        <v>85</v>
      </c>
      <c r="AV236" s="226" t="s">
        <v>85</v>
      </c>
      <c r="AW236" s="226" t="s">
        <v>31</v>
      </c>
      <c r="AX236" s="226" t="s">
        <v>83</v>
      </c>
      <c r="AY236" s="238" t="s">
        <v>146</v>
      </c>
    </row>
    <row r="237" s="31" customFormat="true" ht="24.15" hidden="false" customHeight="true" outlineLevel="0" collapsed="false">
      <c r="A237" s="24"/>
      <c r="B237" s="25"/>
      <c r="C237" s="212" t="s">
        <v>263</v>
      </c>
      <c r="D237" s="212" t="s">
        <v>148</v>
      </c>
      <c r="E237" s="213" t="s">
        <v>264</v>
      </c>
      <c r="F237" s="214" t="s">
        <v>265</v>
      </c>
      <c r="G237" s="215" t="s">
        <v>260</v>
      </c>
      <c r="H237" s="216" t="n">
        <v>5</v>
      </c>
      <c r="I237" s="217"/>
      <c r="J237" s="218" t="n">
        <f aca="false">ROUND(I237*H237,2)</f>
        <v>0</v>
      </c>
      <c r="K237" s="219"/>
      <c r="L237" s="30"/>
      <c r="M237" s="220"/>
      <c r="N237" s="221" t="s">
        <v>40</v>
      </c>
      <c r="O237" s="74"/>
      <c r="P237" s="222" t="n">
        <f aca="false">O237*H237</f>
        <v>0</v>
      </c>
      <c r="Q237" s="222" t="n">
        <v>0.0094</v>
      </c>
      <c r="R237" s="222" t="n">
        <f aca="false">Q237*H237</f>
        <v>0.047</v>
      </c>
      <c r="S237" s="222" t="n">
        <v>0</v>
      </c>
      <c r="T237" s="223" t="n">
        <f aca="false">S237*H237</f>
        <v>0</v>
      </c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R237" s="224" t="s">
        <v>152</v>
      </c>
      <c r="AT237" s="224" t="s">
        <v>148</v>
      </c>
      <c r="AU237" s="224" t="s">
        <v>85</v>
      </c>
      <c r="AY237" s="3" t="s">
        <v>146</v>
      </c>
      <c r="BE237" s="225" t="n">
        <f aca="false">IF(N237="základní",J237,0)</f>
        <v>0</v>
      </c>
      <c r="BF237" s="225" t="n">
        <f aca="false">IF(N237="snížená",J237,0)</f>
        <v>0</v>
      </c>
      <c r="BG237" s="225" t="n">
        <f aca="false">IF(N237="zákl. přenesená",J237,0)</f>
        <v>0</v>
      </c>
      <c r="BH237" s="225" t="n">
        <f aca="false">IF(N237="sníž. přenesená",J237,0)</f>
        <v>0</v>
      </c>
      <c r="BI237" s="225" t="n">
        <f aca="false">IF(N237="nulová",J237,0)</f>
        <v>0</v>
      </c>
      <c r="BJ237" s="3" t="s">
        <v>83</v>
      </c>
      <c r="BK237" s="225" t="n">
        <f aca="false">ROUND(I237*H237,2)</f>
        <v>0</v>
      </c>
      <c r="BL237" s="3" t="s">
        <v>152</v>
      </c>
      <c r="BM237" s="224" t="s">
        <v>266</v>
      </c>
    </row>
    <row r="238" s="226" customFormat="true" ht="12.8" hidden="false" customHeight="false" outlineLevel="0" collapsed="false">
      <c r="B238" s="227"/>
      <c r="C238" s="228"/>
      <c r="D238" s="229" t="s">
        <v>154</v>
      </c>
      <c r="E238" s="230"/>
      <c r="F238" s="231" t="s">
        <v>267</v>
      </c>
      <c r="G238" s="228"/>
      <c r="H238" s="232" t="n">
        <v>3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AT238" s="238" t="s">
        <v>154</v>
      </c>
      <c r="AU238" s="238" t="s">
        <v>85</v>
      </c>
      <c r="AV238" s="226" t="s">
        <v>85</v>
      </c>
      <c r="AW238" s="226" t="s">
        <v>31</v>
      </c>
      <c r="AX238" s="226" t="s">
        <v>75</v>
      </c>
      <c r="AY238" s="238" t="s">
        <v>146</v>
      </c>
    </row>
    <row r="239" s="226" customFormat="true" ht="12.8" hidden="false" customHeight="false" outlineLevel="0" collapsed="false">
      <c r="B239" s="227"/>
      <c r="C239" s="228"/>
      <c r="D239" s="229" t="s">
        <v>154</v>
      </c>
      <c r="E239" s="230"/>
      <c r="F239" s="231" t="s">
        <v>268</v>
      </c>
      <c r="G239" s="228"/>
      <c r="H239" s="232" t="n">
        <v>2</v>
      </c>
      <c r="I239" s="233"/>
      <c r="J239" s="228"/>
      <c r="K239" s="228"/>
      <c r="L239" s="234"/>
      <c r="M239" s="235"/>
      <c r="N239" s="236"/>
      <c r="O239" s="236"/>
      <c r="P239" s="236"/>
      <c r="Q239" s="236"/>
      <c r="R239" s="236"/>
      <c r="S239" s="236"/>
      <c r="T239" s="237"/>
      <c r="AT239" s="238" t="s">
        <v>154</v>
      </c>
      <c r="AU239" s="238" t="s">
        <v>85</v>
      </c>
      <c r="AV239" s="226" t="s">
        <v>85</v>
      </c>
      <c r="AW239" s="226" t="s">
        <v>31</v>
      </c>
      <c r="AX239" s="226" t="s">
        <v>75</v>
      </c>
      <c r="AY239" s="238" t="s">
        <v>146</v>
      </c>
    </row>
    <row r="240" s="239" customFormat="true" ht="12.8" hidden="false" customHeight="false" outlineLevel="0" collapsed="false">
      <c r="B240" s="240"/>
      <c r="C240" s="241"/>
      <c r="D240" s="229" t="s">
        <v>154</v>
      </c>
      <c r="E240" s="242"/>
      <c r="F240" s="243" t="s">
        <v>159</v>
      </c>
      <c r="G240" s="241"/>
      <c r="H240" s="244" t="n">
        <v>5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AT240" s="250" t="s">
        <v>154</v>
      </c>
      <c r="AU240" s="250" t="s">
        <v>85</v>
      </c>
      <c r="AV240" s="239" t="s">
        <v>152</v>
      </c>
      <c r="AW240" s="239" t="s">
        <v>31</v>
      </c>
      <c r="AX240" s="239" t="s">
        <v>83</v>
      </c>
      <c r="AY240" s="250" t="s">
        <v>146</v>
      </c>
    </row>
    <row r="241" s="31" customFormat="true" ht="24.15" hidden="false" customHeight="true" outlineLevel="0" collapsed="false">
      <c r="A241" s="24"/>
      <c r="B241" s="25"/>
      <c r="C241" s="212" t="s">
        <v>7</v>
      </c>
      <c r="D241" s="212" t="s">
        <v>148</v>
      </c>
      <c r="E241" s="213" t="s">
        <v>269</v>
      </c>
      <c r="F241" s="214" t="s">
        <v>270</v>
      </c>
      <c r="G241" s="215" t="s">
        <v>151</v>
      </c>
      <c r="H241" s="216" t="n">
        <v>1.345</v>
      </c>
      <c r="I241" s="217"/>
      <c r="J241" s="218" t="n">
        <f aca="false">ROUND(I241*H241,2)</f>
        <v>0</v>
      </c>
      <c r="K241" s="219"/>
      <c r="L241" s="30"/>
      <c r="M241" s="220"/>
      <c r="N241" s="221" t="s">
        <v>40</v>
      </c>
      <c r="O241" s="74"/>
      <c r="P241" s="222" t="n">
        <f aca="false">O241*H241</f>
        <v>0</v>
      </c>
      <c r="Q241" s="222" t="n">
        <v>2.45329</v>
      </c>
      <c r="R241" s="222" t="n">
        <f aca="false">Q241*H241</f>
        <v>3.29967505</v>
      </c>
      <c r="S241" s="222" t="n">
        <v>0</v>
      </c>
      <c r="T241" s="223" t="n">
        <f aca="false">S241*H241</f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24" t="s">
        <v>152</v>
      </c>
      <c r="AT241" s="224" t="s">
        <v>148</v>
      </c>
      <c r="AU241" s="224" t="s">
        <v>85</v>
      </c>
      <c r="AY241" s="3" t="s">
        <v>146</v>
      </c>
      <c r="BE241" s="225" t="n">
        <f aca="false">IF(N241="základní",J241,0)</f>
        <v>0</v>
      </c>
      <c r="BF241" s="225" t="n">
        <f aca="false">IF(N241="snížená",J241,0)</f>
        <v>0</v>
      </c>
      <c r="BG241" s="225" t="n">
        <f aca="false">IF(N241="zákl. přenesená",J241,0)</f>
        <v>0</v>
      </c>
      <c r="BH241" s="225" t="n">
        <f aca="false">IF(N241="sníž. přenesená",J241,0)</f>
        <v>0</v>
      </c>
      <c r="BI241" s="225" t="n">
        <f aca="false">IF(N241="nulová",J241,0)</f>
        <v>0</v>
      </c>
      <c r="BJ241" s="3" t="s">
        <v>83</v>
      </c>
      <c r="BK241" s="225" t="n">
        <f aca="false">ROUND(I241*H241,2)</f>
        <v>0</v>
      </c>
      <c r="BL241" s="3" t="s">
        <v>152</v>
      </c>
      <c r="BM241" s="224" t="s">
        <v>271</v>
      </c>
    </row>
    <row r="242" s="226" customFormat="true" ht="12.8" hidden="false" customHeight="false" outlineLevel="0" collapsed="false">
      <c r="B242" s="227"/>
      <c r="C242" s="228"/>
      <c r="D242" s="229" t="s">
        <v>154</v>
      </c>
      <c r="E242" s="230"/>
      <c r="F242" s="231" t="s">
        <v>272</v>
      </c>
      <c r="G242" s="228"/>
      <c r="H242" s="232" t="n">
        <v>1.345</v>
      </c>
      <c r="I242" s="233"/>
      <c r="J242" s="228"/>
      <c r="K242" s="228"/>
      <c r="L242" s="234"/>
      <c r="M242" s="235"/>
      <c r="N242" s="236"/>
      <c r="O242" s="236"/>
      <c r="P242" s="236"/>
      <c r="Q242" s="236"/>
      <c r="R242" s="236"/>
      <c r="S242" s="236"/>
      <c r="T242" s="237"/>
      <c r="AT242" s="238" t="s">
        <v>154</v>
      </c>
      <c r="AU242" s="238" t="s">
        <v>85</v>
      </c>
      <c r="AV242" s="226" t="s">
        <v>85</v>
      </c>
      <c r="AW242" s="226" t="s">
        <v>31</v>
      </c>
      <c r="AX242" s="226" t="s">
        <v>83</v>
      </c>
      <c r="AY242" s="238" t="s">
        <v>146</v>
      </c>
    </row>
    <row r="243" s="31" customFormat="true" ht="14.4" hidden="false" customHeight="true" outlineLevel="0" collapsed="false">
      <c r="A243" s="24"/>
      <c r="B243" s="25"/>
      <c r="C243" s="212" t="s">
        <v>273</v>
      </c>
      <c r="D243" s="212" t="s">
        <v>148</v>
      </c>
      <c r="E243" s="213" t="s">
        <v>274</v>
      </c>
      <c r="F243" s="214" t="s">
        <v>275</v>
      </c>
      <c r="G243" s="215" t="s">
        <v>227</v>
      </c>
      <c r="H243" s="216" t="n">
        <v>2.092</v>
      </c>
      <c r="I243" s="217"/>
      <c r="J243" s="218" t="n">
        <f aca="false">ROUND(I243*H243,2)</f>
        <v>0</v>
      </c>
      <c r="K243" s="219"/>
      <c r="L243" s="30"/>
      <c r="M243" s="220"/>
      <c r="N243" s="221" t="s">
        <v>40</v>
      </c>
      <c r="O243" s="74"/>
      <c r="P243" s="222" t="n">
        <f aca="false">O243*H243</f>
        <v>0</v>
      </c>
      <c r="Q243" s="222" t="n">
        <v>0.00247</v>
      </c>
      <c r="R243" s="222" t="n">
        <f aca="false">Q243*H243</f>
        <v>0.00516724</v>
      </c>
      <c r="S243" s="222" t="n">
        <v>0</v>
      </c>
      <c r="T243" s="223" t="n">
        <f aca="false">S243*H243</f>
        <v>0</v>
      </c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R243" s="224" t="s">
        <v>152</v>
      </c>
      <c r="AT243" s="224" t="s">
        <v>148</v>
      </c>
      <c r="AU243" s="224" t="s">
        <v>85</v>
      </c>
      <c r="AY243" s="3" t="s">
        <v>146</v>
      </c>
      <c r="BE243" s="225" t="n">
        <f aca="false">IF(N243="základní",J243,0)</f>
        <v>0</v>
      </c>
      <c r="BF243" s="225" t="n">
        <f aca="false">IF(N243="snížená",J243,0)</f>
        <v>0</v>
      </c>
      <c r="BG243" s="225" t="n">
        <f aca="false">IF(N243="zákl. přenesená",J243,0)</f>
        <v>0</v>
      </c>
      <c r="BH243" s="225" t="n">
        <f aca="false">IF(N243="sníž. přenesená",J243,0)</f>
        <v>0</v>
      </c>
      <c r="BI243" s="225" t="n">
        <f aca="false">IF(N243="nulová",J243,0)</f>
        <v>0</v>
      </c>
      <c r="BJ243" s="3" t="s">
        <v>83</v>
      </c>
      <c r="BK243" s="225" t="n">
        <f aca="false">ROUND(I243*H243,2)</f>
        <v>0</v>
      </c>
      <c r="BL243" s="3" t="s">
        <v>152</v>
      </c>
      <c r="BM243" s="224" t="s">
        <v>276</v>
      </c>
    </row>
    <row r="244" s="226" customFormat="true" ht="12.8" hidden="false" customHeight="false" outlineLevel="0" collapsed="false">
      <c r="B244" s="227"/>
      <c r="C244" s="228"/>
      <c r="D244" s="229" t="s">
        <v>154</v>
      </c>
      <c r="E244" s="230"/>
      <c r="F244" s="231" t="s">
        <v>277</v>
      </c>
      <c r="G244" s="228"/>
      <c r="H244" s="232" t="n">
        <v>2.092</v>
      </c>
      <c r="I244" s="233"/>
      <c r="J244" s="228"/>
      <c r="K244" s="228"/>
      <c r="L244" s="234"/>
      <c r="M244" s="235"/>
      <c r="N244" s="236"/>
      <c r="O244" s="236"/>
      <c r="P244" s="236"/>
      <c r="Q244" s="236"/>
      <c r="R244" s="236"/>
      <c r="S244" s="236"/>
      <c r="T244" s="237"/>
      <c r="AT244" s="238" t="s">
        <v>154</v>
      </c>
      <c r="AU244" s="238" t="s">
        <v>85</v>
      </c>
      <c r="AV244" s="226" t="s">
        <v>85</v>
      </c>
      <c r="AW244" s="226" t="s">
        <v>31</v>
      </c>
      <c r="AX244" s="226" t="s">
        <v>83</v>
      </c>
      <c r="AY244" s="238" t="s">
        <v>146</v>
      </c>
    </row>
    <row r="245" s="31" customFormat="true" ht="14.4" hidden="false" customHeight="true" outlineLevel="0" collapsed="false">
      <c r="A245" s="24"/>
      <c r="B245" s="25"/>
      <c r="C245" s="212" t="s">
        <v>278</v>
      </c>
      <c r="D245" s="212" t="s">
        <v>148</v>
      </c>
      <c r="E245" s="213" t="s">
        <v>279</v>
      </c>
      <c r="F245" s="214" t="s">
        <v>280</v>
      </c>
      <c r="G245" s="215" t="s">
        <v>227</v>
      </c>
      <c r="H245" s="216" t="n">
        <v>2.092</v>
      </c>
      <c r="I245" s="217"/>
      <c r="J245" s="218" t="n">
        <f aca="false">ROUND(I245*H245,2)</f>
        <v>0</v>
      </c>
      <c r="K245" s="219"/>
      <c r="L245" s="30"/>
      <c r="M245" s="220"/>
      <c r="N245" s="221" t="s">
        <v>40</v>
      </c>
      <c r="O245" s="74"/>
      <c r="P245" s="222" t="n">
        <f aca="false">O245*H245</f>
        <v>0</v>
      </c>
      <c r="Q245" s="222" t="n">
        <v>0</v>
      </c>
      <c r="R245" s="222" t="n">
        <f aca="false">Q245*H245</f>
        <v>0</v>
      </c>
      <c r="S245" s="222" t="n">
        <v>0</v>
      </c>
      <c r="T245" s="223" t="n">
        <f aca="false">S245*H245</f>
        <v>0</v>
      </c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R245" s="224" t="s">
        <v>152</v>
      </c>
      <c r="AT245" s="224" t="s">
        <v>148</v>
      </c>
      <c r="AU245" s="224" t="s">
        <v>85</v>
      </c>
      <c r="AY245" s="3" t="s">
        <v>146</v>
      </c>
      <c r="BE245" s="225" t="n">
        <f aca="false">IF(N245="základní",J245,0)</f>
        <v>0</v>
      </c>
      <c r="BF245" s="225" t="n">
        <f aca="false">IF(N245="snížená",J245,0)</f>
        <v>0</v>
      </c>
      <c r="BG245" s="225" t="n">
        <f aca="false">IF(N245="zákl. přenesená",J245,0)</f>
        <v>0</v>
      </c>
      <c r="BH245" s="225" t="n">
        <f aca="false">IF(N245="sníž. přenesená",J245,0)</f>
        <v>0</v>
      </c>
      <c r="BI245" s="225" t="n">
        <f aca="false">IF(N245="nulová",J245,0)</f>
        <v>0</v>
      </c>
      <c r="BJ245" s="3" t="s">
        <v>83</v>
      </c>
      <c r="BK245" s="225" t="n">
        <f aca="false">ROUND(I245*H245,2)</f>
        <v>0</v>
      </c>
      <c r="BL245" s="3" t="s">
        <v>152</v>
      </c>
      <c r="BM245" s="224" t="s">
        <v>281</v>
      </c>
    </row>
    <row r="246" s="31" customFormat="true" ht="14.4" hidden="false" customHeight="true" outlineLevel="0" collapsed="false">
      <c r="A246" s="24"/>
      <c r="B246" s="25"/>
      <c r="C246" s="212" t="s">
        <v>282</v>
      </c>
      <c r="D246" s="212" t="s">
        <v>148</v>
      </c>
      <c r="E246" s="213" t="s">
        <v>283</v>
      </c>
      <c r="F246" s="214" t="s">
        <v>284</v>
      </c>
      <c r="G246" s="215" t="s">
        <v>151</v>
      </c>
      <c r="H246" s="216" t="n">
        <v>49.133</v>
      </c>
      <c r="I246" s="217"/>
      <c r="J246" s="218" t="n">
        <f aca="false">ROUND(I246*H246,2)</f>
        <v>0</v>
      </c>
      <c r="K246" s="219"/>
      <c r="L246" s="30"/>
      <c r="M246" s="220"/>
      <c r="N246" s="221" t="s">
        <v>40</v>
      </c>
      <c r="O246" s="74"/>
      <c r="P246" s="222" t="n">
        <f aca="false">O246*H246</f>
        <v>0</v>
      </c>
      <c r="Q246" s="222" t="n">
        <v>2.25634</v>
      </c>
      <c r="R246" s="222" t="n">
        <f aca="false">Q246*H246</f>
        <v>110.86075322</v>
      </c>
      <c r="S246" s="222" t="n">
        <v>0</v>
      </c>
      <c r="T246" s="223" t="n">
        <f aca="false">S246*H246</f>
        <v>0</v>
      </c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R246" s="224" t="s">
        <v>152</v>
      </c>
      <c r="AT246" s="224" t="s">
        <v>148</v>
      </c>
      <c r="AU246" s="224" t="s">
        <v>85</v>
      </c>
      <c r="AY246" s="3" t="s">
        <v>146</v>
      </c>
      <c r="BE246" s="225" t="n">
        <f aca="false">IF(N246="základní",J246,0)</f>
        <v>0</v>
      </c>
      <c r="BF246" s="225" t="n">
        <f aca="false">IF(N246="snížená",J246,0)</f>
        <v>0</v>
      </c>
      <c r="BG246" s="225" t="n">
        <f aca="false">IF(N246="zákl. přenesená",J246,0)</f>
        <v>0</v>
      </c>
      <c r="BH246" s="225" t="n">
        <f aca="false">IF(N246="sníž. přenesená",J246,0)</f>
        <v>0</v>
      </c>
      <c r="BI246" s="225" t="n">
        <f aca="false">IF(N246="nulová",J246,0)</f>
        <v>0</v>
      </c>
      <c r="BJ246" s="3" t="s">
        <v>83</v>
      </c>
      <c r="BK246" s="225" t="n">
        <f aca="false">ROUND(I246*H246,2)</f>
        <v>0</v>
      </c>
      <c r="BL246" s="3" t="s">
        <v>152</v>
      </c>
      <c r="BM246" s="224" t="s">
        <v>285</v>
      </c>
    </row>
    <row r="247" s="226" customFormat="true" ht="12.8" hidden="false" customHeight="false" outlineLevel="0" collapsed="false">
      <c r="B247" s="227"/>
      <c r="C247" s="228"/>
      <c r="D247" s="229" t="s">
        <v>154</v>
      </c>
      <c r="E247" s="230"/>
      <c r="F247" s="231" t="s">
        <v>286</v>
      </c>
      <c r="G247" s="228"/>
      <c r="H247" s="232" t="n">
        <v>1.573</v>
      </c>
      <c r="I247" s="233"/>
      <c r="J247" s="228"/>
      <c r="K247" s="228"/>
      <c r="L247" s="234"/>
      <c r="M247" s="235"/>
      <c r="N247" s="236"/>
      <c r="O247" s="236"/>
      <c r="P247" s="236"/>
      <c r="Q247" s="236"/>
      <c r="R247" s="236"/>
      <c r="S247" s="236"/>
      <c r="T247" s="237"/>
      <c r="AT247" s="238" t="s">
        <v>154</v>
      </c>
      <c r="AU247" s="238" t="s">
        <v>85</v>
      </c>
      <c r="AV247" s="226" t="s">
        <v>85</v>
      </c>
      <c r="AW247" s="226" t="s">
        <v>31</v>
      </c>
      <c r="AX247" s="226" t="s">
        <v>75</v>
      </c>
      <c r="AY247" s="238" t="s">
        <v>146</v>
      </c>
    </row>
    <row r="248" s="226" customFormat="true" ht="12.8" hidden="false" customHeight="false" outlineLevel="0" collapsed="false">
      <c r="B248" s="227"/>
      <c r="C248" s="228"/>
      <c r="D248" s="229" t="s">
        <v>154</v>
      </c>
      <c r="E248" s="230"/>
      <c r="F248" s="231" t="s">
        <v>287</v>
      </c>
      <c r="G248" s="228"/>
      <c r="H248" s="232" t="n">
        <v>0.672</v>
      </c>
      <c r="I248" s="233"/>
      <c r="J248" s="228"/>
      <c r="K248" s="228"/>
      <c r="L248" s="234"/>
      <c r="M248" s="235"/>
      <c r="N248" s="236"/>
      <c r="O248" s="236"/>
      <c r="P248" s="236"/>
      <c r="Q248" s="236"/>
      <c r="R248" s="236"/>
      <c r="S248" s="236"/>
      <c r="T248" s="237"/>
      <c r="AT248" s="238" t="s">
        <v>154</v>
      </c>
      <c r="AU248" s="238" t="s">
        <v>85</v>
      </c>
      <c r="AV248" s="226" t="s">
        <v>85</v>
      </c>
      <c r="AW248" s="226" t="s">
        <v>31</v>
      </c>
      <c r="AX248" s="226" t="s">
        <v>75</v>
      </c>
      <c r="AY248" s="238" t="s">
        <v>146</v>
      </c>
    </row>
    <row r="249" s="226" customFormat="true" ht="12.8" hidden="false" customHeight="false" outlineLevel="0" collapsed="false">
      <c r="B249" s="227"/>
      <c r="C249" s="228"/>
      <c r="D249" s="229" t="s">
        <v>154</v>
      </c>
      <c r="E249" s="230"/>
      <c r="F249" s="231" t="s">
        <v>288</v>
      </c>
      <c r="G249" s="228"/>
      <c r="H249" s="232" t="n">
        <v>8.973</v>
      </c>
      <c r="I249" s="233"/>
      <c r="J249" s="228"/>
      <c r="K249" s="228"/>
      <c r="L249" s="234"/>
      <c r="M249" s="235"/>
      <c r="N249" s="236"/>
      <c r="O249" s="236"/>
      <c r="P249" s="236"/>
      <c r="Q249" s="236"/>
      <c r="R249" s="236"/>
      <c r="S249" s="236"/>
      <c r="T249" s="237"/>
      <c r="AT249" s="238" t="s">
        <v>154</v>
      </c>
      <c r="AU249" s="238" t="s">
        <v>85</v>
      </c>
      <c r="AV249" s="226" t="s">
        <v>85</v>
      </c>
      <c r="AW249" s="226" t="s">
        <v>31</v>
      </c>
      <c r="AX249" s="226" t="s">
        <v>75</v>
      </c>
      <c r="AY249" s="238" t="s">
        <v>146</v>
      </c>
    </row>
    <row r="250" s="226" customFormat="true" ht="12.8" hidden="false" customHeight="false" outlineLevel="0" collapsed="false">
      <c r="B250" s="227"/>
      <c r="C250" s="228"/>
      <c r="D250" s="229" t="s">
        <v>154</v>
      </c>
      <c r="E250" s="230"/>
      <c r="F250" s="231" t="s">
        <v>289</v>
      </c>
      <c r="G250" s="228"/>
      <c r="H250" s="232" t="n">
        <v>1.199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AT250" s="238" t="s">
        <v>154</v>
      </c>
      <c r="AU250" s="238" t="s">
        <v>85</v>
      </c>
      <c r="AV250" s="226" t="s">
        <v>85</v>
      </c>
      <c r="AW250" s="226" t="s">
        <v>31</v>
      </c>
      <c r="AX250" s="226" t="s">
        <v>75</v>
      </c>
      <c r="AY250" s="238" t="s">
        <v>146</v>
      </c>
    </row>
    <row r="251" s="226" customFormat="true" ht="12.8" hidden="false" customHeight="false" outlineLevel="0" collapsed="false">
      <c r="B251" s="227"/>
      <c r="C251" s="228"/>
      <c r="D251" s="229" t="s">
        <v>154</v>
      </c>
      <c r="E251" s="230"/>
      <c r="F251" s="231" t="s">
        <v>290</v>
      </c>
      <c r="G251" s="228"/>
      <c r="H251" s="232" t="n">
        <v>1.205</v>
      </c>
      <c r="I251" s="233"/>
      <c r="J251" s="228"/>
      <c r="K251" s="228"/>
      <c r="L251" s="234"/>
      <c r="M251" s="235"/>
      <c r="N251" s="236"/>
      <c r="O251" s="236"/>
      <c r="P251" s="236"/>
      <c r="Q251" s="236"/>
      <c r="R251" s="236"/>
      <c r="S251" s="236"/>
      <c r="T251" s="237"/>
      <c r="AT251" s="238" t="s">
        <v>154</v>
      </c>
      <c r="AU251" s="238" t="s">
        <v>85</v>
      </c>
      <c r="AV251" s="226" t="s">
        <v>85</v>
      </c>
      <c r="AW251" s="226" t="s">
        <v>31</v>
      </c>
      <c r="AX251" s="226" t="s">
        <v>75</v>
      </c>
      <c r="AY251" s="238" t="s">
        <v>146</v>
      </c>
    </row>
    <row r="252" s="226" customFormat="true" ht="12.8" hidden="false" customHeight="false" outlineLevel="0" collapsed="false">
      <c r="B252" s="227"/>
      <c r="C252" s="228"/>
      <c r="D252" s="229" t="s">
        <v>154</v>
      </c>
      <c r="E252" s="230"/>
      <c r="F252" s="231" t="s">
        <v>291</v>
      </c>
      <c r="G252" s="228"/>
      <c r="H252" s="232" t="n">
        <v>1.442</v>
      </c>
      <c r="I252" s="233"/>
      <c r="J252" s="228"/>
      <c r="K252" s="228"/>
      <c r="L252" s="234"/>
      <c r="M252" s="235"/>
      <c r="N252" s="236"/>
      <c r="O252" s="236"/>
      <c r="P252" s="236"/>
      <c r="Q252" s="236"/>
      <c r="R252" s="236"/>
      <c r="S252" s="236"/>
      <c r="T252" s="237"/>
      <c r="AT252" s="238" t="s">
        <v>154</v>
      </c>
      <c r="AU252" s="238" t="s">
        <v>85</v>
      </c>
      <c r="AV252" s="226" t="s">
        <v>85</v>
      </c>
      <c r="AW252" s="226" t="s">
        <v>31</v>
      </c>
      <c r="AX252" s="226" t="s">
        <v>75</v>
      </c>
      <c r="AY252" s="238" t="s">
        <v>146</v>
      </c>
    </row>
    <row r="253" s="226" customFormat="true" ht="12.8" hidden="false" customHeight="false" outlineLevel="0" collapsed="false">
      <c r="B253" s="227"/>
      <c r="C253" s="228"/>
      <c r="D253" s="229" t="s">
        <v>154</v>
      </c>
      <c r="E253" s="230"/>
      <c r="F253" s="231" t="s">
        <v>292</v>
      </c>
      <c r="G253" s="228"/>
      <c r="H253" s="232" t="n">
        <v>1.398</v>
      </c>
      <c r="I253" s="233"/>
      <c r="J253" s="228"/>
      <c r="K253" s="228"/>
      <c r="L253" s="234"/>
      <c r="M253" s="235"/>
      <c r="N253" s="236"/>
      <c r="O253" s="236"/>
      <c r="P253" s="236"/>
      <c r="Q253" s="236"/>
      <c r="R253" s="236"/>
      <c r="S253" s="236"/>
      <c r="T253" s="237"/>
      <c r="AT253" s="238" t="s">
        <v>154</v>
      </c>
      <c r="AU253" s="238" t="s">
        <v>85</v>
      </c>
      <c r="AV253" s="226" t="s">
        <v>85</v>
      </c>
      <c r="AW253" s="226" t="s">
        <v>31</v>
      </c>
      <c r="AX253" s="226" t="s">
        <v>75</v>
      </c>
      <c r="AY253" s="238" t="s">
        <v>146</v>
      </c>
    </row>
    <row r="254" s="226" customFormat="true" ht="12.8" hidden="false" customHeight="false" outlineLevel="0" collapsed="false">
      <c r="B254" s="227"/>
      <c r="C254" s="228"/>
      <c r="D254" s="229" t="s">
        <v>154</v>
      </c>
      <c r="E254" s="230"/>
      <c r="F254" s="231" t="s">
        <v>293</v>
      </c>
      <c r="G254" s="228"/>
      <c r="H254" s="232" t="n">
        <v>0.506</v>
      </c>
      <c r="I254" s="233"/>
      <c r="J254" s="228"/>
      <c r="K254" s="228"/>
      <c r="L254" s="234"/>
      <c r="M254" s="235"/>
      <c r="N254" s="236"/>
      <c r="O254" s="236"/>
      <c r="P254" s="236"/>
      <c r="Q254" s="236"/>
      <c r="R254" s="236"/>
      <c r="S254" s="236"/>
      <c r="T254" s="237"/>
      <c r="AT254" s="238" t="s">
        <v>154</v>
      </c>
      <c r="AU254" s="238" t="s">
        <v>85</v>
      </c>
      <c r="AV254" s="226" t="s">
        <v>85</v>
      </c>
      <c r="AW254" s="226" t="s">
        <v>31</v>
      </c>
      <c r="AX254" s="226" t="s">
        <v>75</v>
      </c>
      <c r="AY254" s="238" t="s">
        <v>146</v>
      </c>
    </row>
    <row r="255" s="226" customFormat="true" ht="12.8" hidden="false" customHeight="false" outlineLevel="0" collapsed="false">
      <c r="B255" s="227"/>
      <c r="C255" s="228"/>
      <c r="D255" s="229" t="s">
        <v>154</v>
      </c>
      <c r="E255" s="230"/>
      <c r="F255" s="231" t="s">
        <v>294</v>
      </c>
      <c r="G255" s="228"/>
      <c r="H255" s="232" t="n">
        <v>6.336</v>
      </c>
      <c r="I255" s="233"/>
      <c r="J255" s="228"/>
      <c r="K255" s="228"/>
      <c r="L255" s="234"/>
      <c r="M255" s="235"/>
      <c r="N255" s="236"/>
      <c r="O255" s="236"/>
      <c r="P255" s="236"/>
      <c r="Q255" s="236"/>
      <c r="R255" s="236"/>
      <c r="S255" s="236"/>
      <c r="T255" s="237"/>
      <c r="AT255" s="238" t="s">
        <v>154</v>
      </c>
      <c r="AU255" s="238" t="s">
        <v>85</v>
      </c>
      <c r="AV255" s="226" t="s">
        <v>85</v>
      </c>
      <c r="AW255" s="226" t="s">
        <v>31</v>
      </c>
      <c r="AX255" s="226" t="s">
        <v>75</v>
      </c>
      <c r="AY255" s="238" t="s">
        <v>146</v>
      </c>
    </row>
    <row r="256" s="226" customFormat="true" ht="12.8" hidden="false" customHeight="false" outlineLevel="0" collapsed="false">
      <c r="B256" s="227"/>
      <c r="C256" s="228"/>
      <c r="D256" s="229" t="s">
        <v>154</v>
      </c>
      <c r="E256" s="230"/>
      <c r="F256" s="231" t="s">
        <v>295</v>
      </c>
      <c r="G256" s="228"/>
      <c r="H256" s="232" t="n">
        <v>0.502</v>
      </c>
      <c r="I256" s="233"/>
      <c r="J256" s="228"/>
      <c r="K256" s="228"/>
      <c r="L256" s="234"/>
      <c r="M256" s="235"/>
      <c r="N256" s="236"/>
      <c r="O256" s="236"/>
      <c r="P256" s="236"/>
      <c r="Q256" s="236"/>
      <c r="R256" s="236"/>
      <c r="S256" s="236"/>
      <c r="T256" s="237"/>
      <c r="AT256" s="238" t="s">
        <v>154</v>
      </c>
      <c r="AU256" s="238" t="s">
        <v>85</v>
      </c>
      <c r="AV256" s="226" t="s">
        <v>85</v>
      </c>
      <c r="AW256" s="226" t="s">
        <v>31</v>
      </c>
      <c r="AX256" s="226" t="s">
        <v>75</v>
      </c>
      <c r="AY256" s="238" t="s">
        <v>146</v>
      </c>
    </row>
    <row r="257" s="226" customFormat="true" ht="12.8" hidden="false" customHeight="false" outlineLevel="0" collapsed="false">
      <c r="B257" s="227"/>
      <c r="C257" s="228"/>
      <c r="D257" s="229" t="s">
        <v>154</v>
      </c>
      <c r="E257" s="230"/>
      <c r="F257" s="231" t="s">
        <v>296</v>
      </c>
      <c r="G257" s="228"/>
      <c r="H257" s="232" t="n">
        <v>0.414</v>
      </c>
      <c r="I257" s="233"/>
      <c r="J257" s="228"/>
      <c r="K257" s="228"/>
      <c r="L257" s="234"/>
      <c r="M257" s="235"/>
      <c r="N257" s="236"/>
      <c r="O257" s="236"/>
      <c r="P257" s="236"/>
      <c r="Q257" s="236"/>
      <c r="R257" s="236"/>
      <c r="S257" s="236"/>
      <c r="T257" s="237"/>
      <c r="AT257" s="238" t="s">
        <v>154</v>
      </c>
      <c r="AU257" s="238" t="s">
        <v>85</v>
      </c>
      <c r="AV257" s="226" t="s">
        <v>85</v>
      </c>
      <c r="AW257" s="226" t="s">
        <v>31</v>
      </c>
      <c r="AX257" s="226" t="s">
        <v>75</v>
      </c>
      <c r="AY257" s="238" t="s">
        <v>146</v>
      </c>
    </row>
    <row r="258" s="226" customFormat="true" ht="12.8" hidden="false" customHeight="false" outlineLevel="0" collapsed="false">
      <c r="B258" s="227"/>
      <c r="C258" s="228"/>
      <c r="D258" s="229" t="s">
        <v>154</v>
      </c>
      <c r="E258" s="230"/>
      <c r="F258" s="231" t="s">
        <v>297</v>
      </c>
      <c r="G258" s="228"/>
      <c r="H258" s="232" t="n">
        <v>1.215</v>
      </c>
      <c r="I258" s="233"/>
      <c r="J258" s="228"/>
      <c r="K258" s="228"/>
      <c r="L258" s="234"/>
      <c r="M258" s="235"/>
      <c r="N258" s="236"/>
      <c r="O258" s="236"/>
      <c r="P258" s="236"/>
      <c r="Q258" s="236"/>
      <c r="R258" s="236"/>
      <c r="S258" s="236"/>
      <c r="T258" s="237"/>
      <c r="AT258" s="238" t="s">
        <v>154</v>
      </c>
      <c r="AU258" s="238" t="s">
        <v>85</v>
      </c>
      <c r="AV258" s="226" t="s">
        <v>85</v>
      </c>
      <c r="AW258" s="226" t="s">
        <v>31</v>
      </c>
      <c r="AX258" s="226" t="s">
        <v>75</v>
      </c>
      <c r="AY258" s="238" t="s">
        <v>146</v>
      </c>
    </row>
    <row r="259" s="226" customFormat="true" ht="12.8" hidden="false" customHeight="false" outlineLevel="0" collapsed="false">
      <c r="B259" s="227"/>
      <c r="C259" s="228"/>
      <c r="D259" s="229" t="s">
        <v>154</v>
      </c>
      <c r="E259" s="230"/>
      <c r="F259" s="231" t="s">
        <v>298</v>
      </c>
      <c r="G259" s="228"/>
      <c r="H259" s="232" t="n">
        <v>1.105</v>
      </c>
      <c r="I259" s="233"/>
      <c r="J259" s="228"/>
      <c r="K259" s="228"/>
      <c r="L259" s="234"/>
      <c r="M259" s="235"/>
      <c r="N259" s="236"/>
      <c r="O259" s="236"/>
      <c r="P259" s="236"/>
      <c r="Q259" s="236"/>
      <c r="R259" s="236"/>
      <c r="S259" s="236"/>
      <c r="T259" s="237"/>
      <c r="AT259" s="238" t="s">
        <v>154</v>
      </c>
      <c r="AU259" s="238" t="s">
        <v>85</v>
      </c>
      <c r="AV259" s="226" t="s">
        <v>85</v>
      </c>
      <c r="AW259" s="226" t="s">
        <v>31</v>
      </c>
      <c r="AX259" s="226" t="s">
        <v>75</v>
      </c>
      <c r="AY259" s="238" t="s">
        <v>146</v>
      </c>
    </row>
    <row r="260" s="251" customFormat="true" ht="12.8" hidden="false" customHeight="false" outlineLevel="0" collapsed="false">
      <c r="B260" s="252"/>
      <c r="C260" s="253"/>
      <c r="D260" s="229" t="s">
        <v>154</v>
      </c>
      <c r="E260" s="254"/>
      <c r="F260" s="255" t="s">
        <v>299</v>
      </c>
      <c r="G260" s="253"/>
      <c r="H260" s="256" t="n">
        <v>26.54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AT260" s="262" t="s">
        <v>154</v>
      </c>
      <c r="AU260" s="262" t="s">
        <v>85</v>
      </c>
      <c r="AV260" s="251" t="s">
        <v>160</v>
      </c>
      <c r="AW260" s="251" t="s">
        <v>31</v>
      </c>
      <c r="AX260" s="251" t="s">
        <v>75</v>
      </c>
      <c r="AY260" s="262" t="s">
        <v>146</v>
      </c>
    </row>
    <row r="261" s="226" customFormat="true" ht="12.8" hidden="false" customHeight="false" outlineLevel="0" collapsed="false">
      <c r="B261" s="227"/>
      <c r="C261" s="228"/>
      <c r="D261" s="229" t="s">
        <v>154</v>
      </c>
      <c r="E261" s="230"/>
      <c r="F261" s="231" t="s">
        <v>300</v>
      </c>
      <c r="G261" s="228"/>
      <c r="H261" s="232" t="n">
        <v>0.083</v>
      </c>
      <c r="I261" s="233"/>
      <c r="J261" s="228"/>
      <c r="K261" s="228"/>
      <c r="L261" s="234"/>
      <c r="M261" s="235"/>
      <c r="N261" s="236"/>
      <c r="O261" s="236"/>
      <c r="P261" s="236"/>
      <c r="Q261" s="236"/>
      <c r="R261" s="236"/>
      <c r="S261" s="236"/>
      <c r="T261" s="237"/>
      <c r="AT261" s="238" t="s">
        <v>154</v>
      </c>
      <c r="AU261" s="238" t="s">
        <v>85</v>
      </c>
      <c r="AV261" s="226" t="s">
        <v>85</v>
      </c>
      <c r="AW261" s="226" t="s">
        <v>31</v>
      </c>
      <c r="AX261" s="226" t="s">
        <v>75</v>
      </c>
      <c r="AY261" s="238" t="s">
        <v>146</v>
      </c>
    </row>
    <row r="262" s="226" customFormat="true" ht="12.8" hidden="false" customHeight="false" outlineLevel="0" collapsed="false">
      <c r="B262" s="227"/>
      <c r="C262" s="228"/>
      <c r="D262" s="229" t="s">
        <v>154</v>
      </c>
      <c r="E262" s="230"/>
      <c r="F262" s="231" t="s">
        <v>301</v>
      </c>
      <c r="G262" s="228"/>
      <c r="H262" s="232" t="n">
        <v>0.014</v>
      </c>
      <c r="I262" s="233"/>
      <c r="J262" s="228"/>
      <c r="K262" s="228"/>
      <c r="L262" s="234"/>
      <c r="M262" s="235"/>
      <c r="N262" s="236"/>
      <c r="O262" s="236"/>
      <c r="P262" s="236"/>
      <c r="Q262" s="236"/>
      <c r="R262" s="236"/>
      <c r="S262" s="236"/>
      <c r="T262" s="237"/>
      <c r="AT262" s="238" t="s">
        <v>154</v>
      </c>
      <c r="AU262" s="238" t="s">
        <v>85</v>
      </c>
      <c r="AV262" s="226" t="s">
        <v>85</v>
      </c>
      <c r="AW262" s="226" t="s">
        <v>31</v>
      </c>
      <c r="AX262" s="226" t="s">
        <v>75</v>
      </c>
      <c r="AY262" s="238" t="s">
        <v>146</v>
      </c>
    </row>
    <row r="263" s="226" customFormat="true" ht="12.8" hidden="false" customHeight="false" outlineLevel="0" collapsed="false">
      <c r="B263" s="227"/>
      <c r="C263" s="228"/>
      <c r="D263" s="229" t="s">
        <v>154</v>
      </c>
      <c r="E263" s="230"/>
      <c r="F263" s="231" t="s">
        <v>302</v>
      </c>
      <c r="G263" s="228"/>
      <c r="H263" s="232" t="n">
        <v>0.03</v>
      </c>
      <c r="I263" s="233"/>
      <c r="J263" s="228"/>
      <c r="K263" s="228"/>
      <c r="L263" s="234"/>
      <c r="M263" s="235"/>
      <c r="N263" s="236"/>
      <c r="O263" s="236"/>
      <c r="P263" s="236"/>
      <c r="Q263" s="236"/>
      <c r="R263" s="236"/>
      <c r="S263" s="236"/>
      <c r="T263" s="237"/>
      <c r="AT263" s="238" t="s">
        <v>154</v>
      </c>
      <c r="AU263" s="238" t="s">
        <v>85</v>
      </c>
      <c r="AV263" s="226" t="s">
        <v>85</v>
      </c>
      <c r="AW263" s="226" t="s">
        <v>31</v>
      </c>
      <c r="AX263" s="226" t="s">
        <v>75</v>
      </c>
      <c r="AY263" s="238" t="s">
        <v>146</v>
      </c>
    </row>
    <row r="264" s="226" customFormat="true" ht="12.8" hidden="false" customHeight="false" outlineLevel="0" collapsed="false">
      <c r="B264" s="227"/>
      <c r="C264" s="228"/>
      <c r="D264" s="229" t="s">
        <v>154</v>
      </c>
      <c r="E264" s="230"/>
      <c r="F264" s="231" t="s">
        <v>303</v>
      </c>
      <c r="G264" s="228"/>
      <c r="H264" s="232" t="n">
        <v>0.118</v>
      </c>
      <c r="I264" s="233"/>
      <c r="J264" s="228"/>
      <c r="K264" s="228"/>
      <c r="L264" s="234"/>
      <c r="M264" s="235"/>
      <c r="N264" s="236"/>
      <c r="O264" s="236"/>
      <c r="P264" s="236"/>
      <c r="Q264" s="236"/>
      <c r="R264" s="236"/>
      <c r="S264" s="236"/>
      <c r="T264" s="237"/>
      <c r="AT264" s="238" t="s">
        <v>154</v>
      </c>
      <c r="AU264" s="238" t="s">
        <v>85</v>
      </c>
      <c r="AV264" s="226" t="s">
        <v>85</v>
      </c>
      <c r="AW264" s="226" t="s">
        <v>31</v>
      </c>
      <c r="AX264" s="226" t="s">
        <v>75</v>
      </c>
      <c r="AY264" s="238" t="s">
        <v>146</v>
      </c>
    </row>
    <row r="265" s="226" customFormat="true" ht="12.8" hidden="false" customHeight="false" outlineLevel="0" collapsed="false">
      <c r="B265" s="227"/>
      <c r="C265" s="228"/>
      <c r="D265" s="229" t="s">
        <v>154</v>
      </c>
      <c r="E265" s="230"/>
      <c r="F265" s="231" t="s">
        <v>304</v>
      </c>
      <c r="G265" s="228"/>
      <c r="H265" s="232" t="n">
        <v>0.174</v>
      </c>
      <c r="I265" s="233"/>
      <c r="J265" s="228"/>
      <c r="K265" s="228"/>
      <c r="L265" s="234"/>
      <c r="M265" s="235"/>
      <c r="N265" s="236"/>
      <c r="O265" s="236"/>
      <c r="P265" s="236"/>
      <c r="Q265" s="236"/>
      <c r="R265" s="236"/>
      <c r="S265" s="236"/>
      <c r="T265" s="237"/>
      <c r="AT265" s="238" t="s">
        <v>154</v>
      </c>
      <c r="AU265" s="238" t="s">
        <v>85</v>
      </c>
      <c r="AV265" s="226" t="s">
        <v>85</v>
      </c>
      <c r="AW265" s="226" t="s">
        <v>31</v>
      </c>
      <c r="AX265" s="226" t="s">
        <v>75</v>
      </c>
      <c r="AY265" s="238" t="s">
        <v>146</v>
      </c>
    </row>
    <row r="266" s="226" customFormat="true" ht="12.8" hidden="false" customHeight="false" outlineLevel="0" collapsed="false">
      <c r="B266" s="227"/>
      <c r="C266" s="228"/>
      <c r="D266" s="229" t="s">
        <v>154</v>
      </c>
      <c r="E266" s="230"/>
      <c r="F266" s="231" t="s">
        <v>305</v>
      </c>
      <c r="G266" s="228"/>
      <c r="H266" s="232" t="n">
        <v>0.047</v>
      </c>
      <c r="I266" s="233"/>
      <c r="J266" s="228"/>
      <c r="K266" s="228"/>
      <c r="L266" s="234"/>
      <c r="M266" s="235"/>
      <c r="N266" s="236"/>
      <c r="O266" s="236"/>
      <c r="P266" s="236"/>
      <c r="Q266" s="236"/>
      <c r="R266" s="236"/>
      <c r="S266" s="236"/>
      <c r="T266" s="237"/>
      <c r="AT266" s="238" t="s">
        <v>154</v>
      </c>
      <c r="AU266" s="238" t="s">
        <v>85</v>
      </c>
      <c r="AV266" s="226" t="s">
        <v>85</v>
      </c>
      <c r="AW266" s="226" t="s">
        <v>31</v>
      </c>
      <c r="AX266" s="226" t="s">
        <v>75</v>
      </c>
      <c r="AY266" s="238" t="s">
        <v>146</v>
      </c>
    </row>
    <row r="267" s="226" customFormat="true" ht="12.8" hidden="false" customHeight="false" outlineLevel="0" collapsed="false">
      <c r="B267" s="227"/>
      <c r="C267" s="228"/>
      <c r="D267" s="229" t="s">
        <v>154</v>
      </c>
      <c r="E267" s="230"/>
      <c r="F267" s="231" t="s">
        <v>306</v>
      </c>
      <c r="G267" s="228"/>
      <c r="H267" s="232" t="n">
        <v>0.062</v>
      </c>
      <c r="I267" s="233"/>
      <c r="J267" s="228"/>
      <c r="K267" s="228"/>
      <c r="L267" s="234"/>
      <c r="M267" s="235"/>
      <c r="N267" s="236"/>
      <c r="O267" s="236"/>
      <c r="P267" s="236"/>
      <c r="Q267" s="236"/>
      <c r="R267" s="236"/>
      <c r="S267" s="236"/>
      <c r="T267" s="237"/>
      <c r="AT267" s="238" t="s">
        <v>154</v>
      </c>
      <c r="AU267" s="238" t="s">
        <v>85</v>
      </c>
      <c r="AV267" s="226" t="s">
        <v>85</v>
      </c>
      <c r="AW267" s="226" t="s">
        <v>31</v>
      </c>
      <c r="AX267" s="226" t="s">
        <v>75</v>
      </c>
      <c r="AY267" s="238" t="s">
        <v>146</v>
      </c>
    </row>
    <row r="268" s="226" customFormat="true" ht="12.8" hidden="false" customHeight="false" outlineLevel="0" collapsed="false">
      <c r="B268" s="227"/>
      <c r="C268" s="228"/>
      <c r="D268" s="229" t="s">
        <v>154</v>
      </c>
      <c r="E268" s="230"/>
      <c r="F268" s="231" t="s">
        <v>307</v>
      </c>
      <c r="G268" s="228"/>
      <c r="H268" s="232" t="n">
        <v>0.074</v>
      </c>
      <c r="I268" s="233"/>
      <c r="J268" s="228"/>
      <c r="K268" s="228"/>
      <c r="L268" s="234"/>
      <c r="M268" s="235"/>
      <c r="N268" s="236"/>
      <c r="O268" s="236"/>
      <c r="P268" s="236"/>
      <c r="Q268" s="236"/>
      <c r="R268" s="236"/>
      <c r="S268" s="236"/>
      <c r="T268" s="237"/>
      <c r="AT268" s="238" t="s">
        <v>154</v>
      </c>
      <c r="AU268" s="238" t="s">
        <v>85</v>
      </c>
      <c r="AV268" s="226" t="s">
        <v>85</v>
      </c>
      <c r="AW268" s="226" t="s">
        <v>31</v>
      </c>
      <c r="AX268" s="226" t="s">
        <v>75</v>
      </c>
      <c r="AY268" s="238" t="s">
        <v>146</v>
      </c>
    </row>
    <row r="269" s="226" customFormat="true" ht="12.8" hidden="false" customHeight="false" outlineLevel="0" collapsed="false">
      <c r="B269" s="227"/>
      <c r="C269" s="228"/>
      <c r="D269" s="229" t="s">
        <v>154</v>
      </c>
      <c r="E269" s="230"/>
      <c r="F269" s="231" t="s">
        <v>308</v>
      </c>
      <c r="G269" s="228"/>
      <c r="H269" s="232" t="n">
        <v>0.072</v>
      </c>
      <c r="I269" s="233"/>
      <c r="J269" s="228"/>
      <c r="K269" s="228"/>
      <c r="L269" s="234"/>
      <c r="M269" s="235"/>
      <c r="N269" s="236"/>
      <c r="O269" s="236"/>
      <c r="P269" s="236"/>
      <c r="Q269" s="236"/>
      <c r="R269" s="236"/>
      <c r="S269" s="236"/>
      <c r="T269" s="237"/>
      <c r="AT269" s="238" t="s">
        <v>154</v>
      </c>
      <c r="AU269" s="238" t="s">
        <v>85</v>
      </c>
      <c r="AV269" s="226" t="s">
        <v>85</v>
      </c>
      <c r="AW269" s="226" t="s">
        <v>31</v>
      </c>
      <c r="AX269" s="226" t="s">
        <v>75</v>
      </c>
      <c r="AY269" s="238" t="s">
        <v>146</v>
      </c>
    </row>
    <row r="270" s="226" customFormat="true" ht="12.8" hidden="false" customHeight="false" outlineLevel="0" collapsed="false">
      <c r="B270" s="227"/>
      <c r="C270" s="228"/>
      <c r="D270" s="229" t="s">
        <v>154</v>
      </c>
      <c r="E270" s="230"/>
      <c r="F270" s="231" t="s">
        <v>309</v>
      </c>
      <c r="G270" s="228"/>
      <c r="H270" s="232" t="n">
        <v>0.026</v>
      </c>
      <c r="I270" s="233"/>
      <c r="J270" s="228"/>
      <c r="K270" s="228"/>
      <c r="L270" s="234"/>
      <c r="M270" s="235"/>
      <c r="N270" s="236"/>
      <c r="O270" s="236"/>
      <c r="P270" s="236"/>
      <c r="Q270" s="236"/>
      <c r="R270" s="236"/>
      <c r="S270" s="236"/>
      <c r="T270" s="237"/>
      <c r="AT270" s="238" t="s">
        <v>154</v>
      </c>
      <c r="AU270" s="238" t="s">
        <v>85</v>
      </c>
      <c r="AV270" s="226" t="s">
        <v>85</v>
      </c>
      <c r="AW270" s="226" t="s">
        <v>31</v>
      </c>
      <c r="AX270" s="226" t="s">
        <v>75</v>
      </c>
      <c r="AY270" s="238" t="s">
        <v>146</v>
      </c>
    </row>
    <row r="271" s="226" customFormat="true" ht="12.8" hidden="false" customHeight="false" outlineLevel="0" collapsed="false">
      <c r="B271" s="227"/>
      <c r="C271" s="228"/>
      <c r="D271" s="229" t="s">
        <v>154</v>
      </c>
      <c r="E271" s="230"/>
      <c r="F271" s="231" t="s">
        <v>310</v>
      </c>
      <c r="G271" s="228"/>
      <c r="H271" s="232" t="n">
        <v>0.29</v>
      </c>
      <c r="I271" s="233"/>
      <c r="J271" s="228"/>
      <c r="K271" s="228"/>
      <c r="L271" s="234"/>
      <c r="M271" s="235"/>
      <c r="N271" s="236"/>
      <c r="O271" s="236"/>
      <c r="P271" s="236"/>
      <c r="Q271" s="236"/>
      <c r="R271" s="236"/>
      <c r="S271" s="236"/>
      <c r="T271" s="237"/>
      <c r="AT271" s="238" t="s">
        <v>154</v>
      </c>
      <c r="AU271" s="238" t="s">
        <v>85</v>
      </c>
      <c r="AV271" s="226" t="s">
        <v>85</v>
      </c>
      <c r="AW271" s="226" t="s">
        <v>31</v>
      </c>
      <c r="AX271" s="226" t="s">
        <v>75</v>
      </c>
      <c r="AY271" s="238" t="s">
        <v>146</v>
      </c>
    </row>
    <row r="272" s="226" customFormat="true" ht="12.8" hidden="false" customHeight="false" outlineLevel="0" collapsed="false">
      <c r="B272" s="227"/>
      <c r="C272" s="228"/>
      <c r="D272" s="229" t="s">
        <v>154</v>
      </c>
      <c r="E272" s="230"/>
      <c r="F272" s="231" t="s">
        <v>311</v>
      </c>
      <c r="G272" s="228"/>
      <c r="H272" s="232" t="n">
        <v>0.035</v>
      </c>
      <c r="I272" s="233"/>
      <c r="J272" s="228"/>
      <c r="K272" s="228"/>
      <c r="L272" s="234"/>
      <c r="M272" s="235"/>
      <c r="N272" s="236"/>
      <c r="O272" s="236"/>
      <c r="P272" s="236"/>
      <c r="Q272" s="236"/>
      <c r="R272" s="236"/>
      <c r="S272" s="236"/>
      <c r="T272" s="237"/>
      <c r="AT272" s="238" t="s">
        <v>154</v>
      </c>
      <c r="AU272" s="238" t="s">
        <v>85</v>
      </c>
      <c r="AV272" s="226" t="s">
        <v>85</v>
      </c>
      <c r="AW272" s="226" t="s">
        <v>31</v>
      </c>
      <c r="AX272" s="226" t="s">
        <v>75</v>
      </c>
      <c r="AY272" s="238" t="s">
        <v>146</v>
      </c>
    </row>
    <row r="273" s="226" customFormat="true" ht="12.8" hidden="false" customHeight="false" outlineLevel="0" collapsed="false">
      <c r="B273" s="227"/>
      <c r="C273" s="228"/>
      <c r="D273" s="229" t="s">
        <v>154</v>
      </c>
      <c r="E273" s="230"/>
      <c r="F273" s="231" t="s">
        <v>312</v>
      </c>
      <c r="G273" s="228"/>
      <c r="H273" s="232" t="n">
        <v>0.079</v>
      </c>
      <c r="I273" s="233"/>
      <c r="J273" s="228"/>
      <c r="K273" s="228"/>
      <c r="L273" s="234"/>
      <c r="M273" s="235"/>
      <c r="N273" s="236"/>
      <c r="O273" s="236"/>
      <c r="P273" s="236"/>
      <c r="Q273" s="236"/>
      <c r="R273" s="236"/>
      <c r="S273" s="236"/>
      <c r="T273" s="237"/>
      <c r="AT273" s="238" t="s">
        <v>154</v>
      </c>
      <c r="AU273" s="238" t="s">
        <v>85</v>
      </c>
      <c r="AV273" s="226" t="s">
        <v>85</v>
      </c>
      <c r="AW273" s="226" t="s">
        <v>31</v>
      </c>
      <c r="AX273" s="226" t="s">
        <v>75</v>
      </c>
      <c r="AY273" s="238" t="s">
        <v>146</v>
      </c>
    </row>
    <row r="274" s="226" customFormat="true" ht="12.8" hidden="false" customHeight="false" outlineLevel="0" collapsed="false">
      <c r="B274" s="227"/>
      <c r="C274" s="228"/>
      <c r="D274" s="229" t="s">
        <v>154</v>
      </c>
      <c r="E274" s="230"/>
      <c r="F274" s="231" t="s">
        <v>313</v>
      </c>
      <c r="G274" s="228"/>
      <c r="H274" s="232" t="n">
        <v>0.066</v>
      </c>
      <c r="I274" s="233"/>
      <c r="J274" s="228"/>
      <c r="K274" s="228"/>
      <c r="L274" s="234"/>
      <c r="M274" s="235"/>
      <c r="N274" s="236"/>
      <c r="O274" s="236"/>
      <c r="P274" s="236"/>
      <c r="Q274" s="236"/>
      <c r="R274" s="236"/>
      <c r="S274" s="236"/>
      <c r="T274" s="237"/>
      <c r="AT274" s="238" t="s">
        <v>154</v>
      </c>
      <c r="AU274" s="238" t="s">
        <v>85</v>
      </c>
      <c r="AV274" s="226" t="s">
        <v>85</v>
      </c>
      <c r="AW274" s="226" t="s">
        <v>31</v>
      </c>
      <c r="AX274" s="226" t="s">
        <v>75</v>
      </c>
      <c r="AY274" s="238" t="s">
        <v>146</v>
      </c>
    </row>
    <row r="275" s="251" customFormat="true" ht="12.8" hidden="false" customHeight="false" outlineLevel="0" collapsed="false">
      <c r="B275" s="252"/>
      <c r="C275" s="253"/>
      <c r="D275" s="229" t="s">
        <v>154</v>
      </c>
      <c r="E275" s="254"/>
      <c r="F275" s="255" t="s">
        <v>314</v>
      </c>
      <c r="G275" s="253"/>
      <c r="H275" s="256" t="n">
        <v>1.17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AT275" s="262" t="s">
        <v>154</v>
      </c>
      <c r="AU275" s="262" t="s">
        <v>85</v>
      </c>
      <c r="AV275" s="251" t="s">
        <v>160</v>
      </c>
      <c r="AW275" s="251" t="s">
        <v>31</v>
      </c>
      <c r="AX275" s="251" t="s">
        <v>75</v>
      </c>
      <c r="AY275" s="262" t="s">
        <v>146</v>
      </c>
    </row>
    <row r="276" s="226" customFormat="true" ht="12.8" hidden="false" customHeight="false" outlineLevel="0" collapsed="false">
      <c r="B276" s="227"/>
      <c r="C276" s="228"/>
      <c r="D276" s="229" t="s">
        <v>154</v>
      </c>
      <c r="E276" s="230"/>
      <c r="F276" s="231" t="s">
        <v>315</v>
      </c>
      <c r="G276" s="228"/>
      <c r="H276" s="232" t="n">
        <v>1.449</v>
      </c>
      <c r="I276" s="233"/>
      <c r="J276" s="228"/>
      <c r="K276" s="228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154</v>
      </c>
      <c r="AU276" s="238" t="s">
        <v>85</v>
      </c>
      <c r="AV276" s="226" t="s">
        <v>85</v>
      </c>
      <c r="AW276" s="226" t="s">
        <v>31</v>
      </c>
      <c r="AX276" s="226" t="s">
        <v>75</v>
      </c>
      <c r="AY276" s="238" t="s">
        <v>146</v>
      </c>
    </row>
    <row r="277" s="226" customFormat="true" ht="12.8" hidden="false" customHeight="false" outlineLevel="0" collapsed="false">
      <c r="B277" s="227"/>
      <c r="C277" s="228"/>
      <c r="D277" s="229" t="s">
        <v>154</v>
      </c>
      <c r="E277" s="230"/>
      <c r="F277" s="231" t="s">
        <v>316</v>
      </c>
      <c r="G277" s="228"/>
      <c r="H277" s="232" t="n">
        <v>5.555</v>
      </c>
      <c r="I277" s="233"/>
      <c r="J277" s="228"/>
      <c r="K277" s="228"/>
      <c r="L277" s="234"/>
      <c r="M277" s="235"/>
      <c r="N277" s="236"/>
      <c r="O277" s="236"/>
      <c r="P277" s="236"/>
      <c r="Q277" s="236"/>
      <c r="R277" s="236"/>
      <c r="S277" s="236"/>
      <c r="T277" s="237"/>
      <c r="AT277" s="238" t="s">
        <v>154</v>
      </c>
      <c r="AU277" s="238" t="s">
        <v>85</v>
      </c>
      <c r="AV277" s="226" t="s">
        <v>85</v>
      </c>
      <c r="AW277" s="226" t="s">
        <v>31</v>
      </c>
      <c r="AX277" s="226" t="s">
        <v>75</v>
      </c>
      <c r="AY277" s="238" t="s">
        <v>146</v>
      </c>
    </row>
    <row r="278" s="226" customFormat="true" ht="12.8" hidden="false" customHeight="false" outlineLevel="0" collapsed="false">
      <c r="B278" s="227"/>
      <c r="C278" s="228"/>
      <c r="D278" s="229" t="s">
        <v>154</v>
      </c>
      <c r="E278" s="230"/>
      <c r="F278" s="231" t="s">
        <v>317</v>
      </c>
      <c r="G278" s="228"/>
      <c r="H278" s="232" t="n">
        <v>1.185</v>
      </c>
      <c r="I278" s="233"/>
      <c r="J278" s="228"/>
      <c r="K278" s="228"/>
      <c r="L278" s="234"/>
      <c r="M278" s="235"/>
      <c r="N278" s="236"/>
      <c r="O278" s="236"/>
      <c r="P278" s="236"/>
      <c r="Q278" s="236"/>
      <c r="R278" s="236"/>
      <c r="S278" s="236"/>
      <c r="T278" s="237"/>
      <c r="AT278" s="238" t="s">
        <v>154</v>
      </c>
      <c r="AU278" s="238" t="s">
        <v>85</v>
      </c>
      <c r="AV278" s="226" t="s">
        <v>85</v>
      </c>
      <c r="AW278" s="226" t="s">
        <v>31</v>
      </c>
      <c r="AX278" s="226" t="s">
        <v>75</v>
      </c>
      <c r="AY278" s="238" t="s">
        <v>146</v>
      </c>
    </row>
    <row r="279" s="226" customFormat="true" ht="12.8" hidden="false" customHeight="false" outlineLevel="0" collapsed="false">
      <c r="B279" s="227"/>
      <c r="C279" s="228"/>
      <c r="D279" s="229" t="s">
        <v>154</v>
      </c>
      <c r="E279" s="230"/>
      <c r="F279" s="231" t="s">
        <v>318</v>
      </c>
      <c r="G279" s="228"/>
      <c r="H279" s="232" t="n">
        <v>0.615</v>
      </c>
      <c r="I279" s="233"/>
      <c r="J279" s="228"/>
      <c r="K279" s="228"/>
      <c r="L279" s="234"/>
      <c r="M279" s="235"/>
      <c r="N279" s="236"/>
      <c r="O279" s="236"/>
      <c r="P279" s="236"/>
      <c r="Q279" s="236"/>
      <c r="R279" s="236"/>
      <c r="S279" s="236"/>
      <c r="T279" s="237"/>
      <c r="AT279" s="238" t="s">
        <v>154</v>
      </c>
      <c r="AU279" s="238" t="s">
        <v>85</v>
      </c>
      <c r="AV279" s="226" t="s">
        <v>85</v>
      </c>
      <c r="AW279" s="226" t="s">
        <v>31</v>
      </c>
      <c r="AX279" s="226" t="s">
        <v>75</v>
      </c>
      <c r="AY279" s="238" t="s">
        <v>146</v>
      </c>
    </row>
    <row r="280" s="226" customFormat="true" ht="12.8" hidden="false" customHeight="false" outlineLevel="0" collapsed="false">
      <c r="B280" s="227"/>
      <c r="C280" s="228"/>
      <c r="D280" s="229" t="s">
        <v>154</v>
      </c>
      <c r="E280" s="230"/>
      <c r="F280" s="231" t="s">
        <v>319</v>
      </c>
      <c r="G280" s="228"/>
      <c r="H280" s="232" t="n">
        <v>0.498</v>
      </c>
      <c r="I280" s="233"/>
      <c r="J280" s="228"/>
      <c r="K280" s="228"/>
      <c r="L280" s="234"/>
      <c r="M280" s="235"/>
      <c r="N280" s="236"/>
      <c r="O280" s="236"/>
      <c r="P280" s="236"/>
      <c r="Q280" s="236"/>
      <c r="R280" s="236"/>
      <c r="S280" s="236"/>
      <c r="T280" s="237"/>
      <c r="AT280" s="238" t="s">
        <v>154</v>
      </c>
      <c r="AU280" s="238" t="s">
        <v>85</v>
      </c>
      <c r="AV280" s="226" t="s">
        <v>85</v>
      </c>
      <c r="AW280" s="226" t="s">
        <v>31</v>
      </c>
      <c r="AX280" s="226" t="s">
        <v>75</v>
      </c>
      <c r="AY280" s="238" t="s">
        <v>146</v>
      </c>
    </row>
    <row r="281" s="226" customFormat="true" ht="12.8" hidden="false" customHeight="false" outlineLevel="0" collapsed="false">
      <c r="B281" s="227"/>
      <c r="C281" s="228"/>
      <c r="D281" s="229" t="s">
        <v>154</v>
      </c>
      <c r="E281" s="230"/>
      <c r="F281" s="231" t="s">
        <v>320</v>
      </c>
      <c r="G281" s="228"/>
      <c r="H281" s="232" t="n">
        <v>0.62</v>
      </c>
      <c r="I281" s="233"/>
      <c r="J281" s="228"/>
      <c r="K281" s="228"/>
      <c r="L281" s="234"/>
      <c r="M281" s="235"/>
      <c r="N281" s="236"/>
      <c r="O281" s="236"/>
      <c r="P281" s="236"/>
      <c r="Q281" s="236"/>
      <c r="R281" s="236"/>
      <c r="S281" s="236"/>
      <c r="T281" s="237"/>
      <c r="AT281" s="238" t="s">
        <v>154</v>
      </c>
      <c r="AU281" s="238" t="s">
        <v>85</v>
      </c>
      <c r="AV281" s="226" t="s">
        <v>85</v>
      </c>
      <c r="AW281" s="226" t="s">
        <v>31</v>
      </c>
      <c r="AX281" s="226" t="s">
        <v>75</v>
      </c>
      <c r="AY281" s="238" t="s">
        <v>146</v>
      </c>
    </row>
    <row r="282" s="226" customFormat="true" ht="12.8" hidden="false" customHeight="false" outlineLevel="0" collapsed="false">
      <c r="B282" s="227"/>
      <c r="C282" s="228"/>
      <c r="D282" s="229" t="s">
        <v>154</v>
      </c>
      <c r="E282" s="230"/>
      <c r="F282" s="231" t="s">
        <v>321</v>
      </c>
      <c r="G282" s="228"/>
      <c r="H282" s="232" t="n">
        <v>2.214</v>
      </c>
      <c r="I282" s="233"/>
      <c r="J282" s="228"/>
      <c r="K282" s="228"/>
      <c r="L282" s="234"/>
      <c r="M282" s="235"/>
      <c r="N282" s="236"/>
      <c r="O282" s="236"/>
      <c r="P282" s="236"/>
      <c r="Q282" s="236"/>
      <c r="R282" s="236"/>
      <c r="S282" s="236"/>
      <c r="T282" s="237"/>
      <c r="AT282" s="238" t="s">
        <v>154</v>
      </c>
      <c r="AU282" s="238" t="s">
        <v>85</v>
      </c>
      <c r="AV282" s="226" t="s">
        <v>85</v>
      </c>
      <c r="AW282" s="226" t="s">
        <v>31</v>
      </c>
      <c r="AX282" s="226" t="s">
        <v>75</v>
      </c>
      <c r="AY282" s="238" t="s">
        <v>146</v>
      </c>
    </row>
    <row r="283" s="226" customFormat="true" ht="12.8" hidden="false" customHeight="false" outlineLevel="0" collapsed="false">
      <c r="B283" s="227"/>
      <c r="C283" s="228"/>
      <c r="D283" s="229" t="s">
        <v>154</v>
      </c>
      <c r="E283" s="230"/>
      <c r="F283" s="231" t="s">
        <v>322</v>
      </c>
      <c r="G283" s="228"/>
      <c r="H283" s="232" t="n">
        <v>1.609</v>
      </c>
      <c r="I283" s="233"/>
      <c r="J283" s="228"/>
      <c r="K283" s="228"/>
      <c r="L283" s="234"/>
      <c r="M283" s="235"/>
      <c r="N283" s="236"/>
      <c r="O283" s="236"/>
      <c r="P283" s="236"/>
      <c r="Q283" s="236"/>
      <c r="R283" s="236"/>
      <c r="S283" s="236"/>
      <c r="T283" s="237"/>
      <c r="AT283" s="238" t="s">
        <v>154</v>
      </c>
      <c r="AU283" s="238" t="s">
        <v>85</v>
      </c>
      <c r="AV283" s="226" t="s">
        <v>85</v>
      </c>
      <c r="AW283" s="226" t="s">
        <v>31</v>
      </c>
      <c r="AX283" s="226" t="s">
        <v>75</v>
      </c>
      <c r="AY283" s="238" t="s">
        <v>146</v>
      </c>
    </row>
    <row r="284" s="226" customFormat="true" ht="12.8" hidden="false" customHeight="false" outlineLevel="0" collapsed="false">
      <c r="B284" s="227"/>
      <c r="C284" s="228"/>
      <c r="D284" s="229" t="s">
        <v>154</v>
      </c>
      <c r="E284" s="230"/>
      <c r="F284" s="231" t="s">
        <v>323</v>
      </c>
      <c r="G284" s="228"/>
      <c r="H284" s="232" t="n">
        <v>1.25</v>
      </c>
      <c r="I284" s="233"/>
      <c r="J284" s="228"/>
      <c r="K284" s="228"/>
      <c r="L284" s="234"/>
      <c r="M284" s="235"/>
      <c r="N284" s="236"/>
      <c r="O284" s="236"/>
      <c r="P284" s="236"/>
      <c r="Q284" s="236"/>
      <c r="R284" s="236"/>
      <c r="S284" s="236"/>
      <c r="T284" s="237"/>
      <c r="AT284" s="238" t="s">
        <v>154</v>
      </c>
      <c r="AU284" s="238" t="s">
        <v>85</v>
      </c>
      <c r="AV284" s="226" t="s">
        <v>85</v>
      </c>
      <c r="AW284" s="226" t="s">
        <v>31</v>
      </c>
      <c r="AX284" s="226" t="s">
        <v>75</v>
      </c>
      <c r="AY284" s="238" t="s">
        <v>146</v>
      </c>
    </row>
    <row r="285" s="226" customFormat="true" ht="12.8" hidden="false" customHeight="false" outlineLevel="0" collapsed="false">
      <c r="B285" s="227"/>
      <c r="C285" s="228"/>
      <c r="D285" s="229" t="s">
        <v>154</v>
      </c>
      <c r="E285" s="230"/>
      <c r="F285" s="231" t="s">
        <v>324</v>
      </c>
      <c r="G285" s="228"/>
      <c r="H285" s="232" t="n">
        <v>2.455</v>
      </c>
      <c r="I285" s="233"/>
      <c r="J285" s="228"/>
      <c r="K285" s="228"/>
      <c r="L285" s="234"/>
      <c r="M285" s="235"/>
      <c r="N285" s="236"/>
      <c r="O285" s="236"/>
      <c r="P285" s="236"/>
      <c r="Q285" s="236"/>
      <c r="R285" s="236"/>
      <c r="S285" s="236"/>
      <c r="T285" s="237"/>
      <c r="AT285" s="238" t="s">
        <v>154</v>
      </c>
      <c r="AU285" s="238" t="s">
        <v>85</v>
      </c>
      <c r="AV285" s="226" t="s">
        <v>85</v>
      </c>
      <c r="AW285" s="226" t="s">
        <v>31</v>
      </c>
      <c r="AX285" s="226" t="s">
        <v>75</v>
      </c>
      <c r="AY285" s="238" t="s">
        <v>146</v>
      </c>
    </row>
    <row r="286" s="226" customFormat="true" ht="12.8" hidden="false" customHeight="false" outlineLevel="0" collapsed="false">
      <c r="B286" s="227"/>
      <c r="C286" s="228"/>
      <c r="D286" s="229" t="s">
        <v>154</v>
      </c>
      <c r="E286" s="230"/>
      <c r="F286" s="231" t="s">
        <v>325</v>
      </c>
      <c r="G286" s="228"/>
      <c r="H286" s="232" t="n">
        <v>0.26</v>
      </c>
      <c r="I286" s="233"/>
      <c r="J286" s="228"/>
      <c r="K286" s="228"/>
      <c r="L286" s="234"/>
      <c r="M286" s="235"/>
      <c r="N286" s="236"/>
      <c r="O286" s="236"/>
      <c r="P286" s="236"/>
      <c r="Q286" s="236"/>
      <c r="R286" s="236"/>
      <c r="S286" s="236"/>
      <c r="T286" s="237"/>
      <c r="AT286" s="238" t="s">
        <v>154</v>
      </c>
      <c r="AU286" s="238" t="s">
        <v>85</v>
      </c>
      <c r="AV286" s="226" t="s">
        <v>85</v>
      </c>
      <c r="AW286" s="226" t="s">
        <v>31</v>
      </c>
      <c r="AX286" s="226" t="s">
        <v>75</v>
      </c>
      <c r="AY286" s="238" t="s">
        <v>146</v>
      </c>
    </row>
    <row r="287" s="226" customFormat="true" ht="12.8" hidden="false" customHeight="false" outlineLevel="0" collapsed="false">
      <c r="B287" s="227"/>
      <c r="C287" s="228"/>
      <c r="D287" s="229" t="s">
        <v>154</v>
      </c>
      <c r="E287" s="230"/>
      <c r="F287" s="231" t="s">
        <v>326</v>
      </c>
      <c r="G287" s="228"/>
      <c r="H287" s="232" t="n">
        <v>0.358</v>
      </c>
      <c r="I287" s="233"/>
      <c r="J287" s="228"/>
      <c r="K287" s="228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154</v>
      </c>
      <c r="AU287" s="238" t="s">
        <v>85</v>
      </c>
      <c r="AV287" s="226" t="s">
        <v>85</v>
      </c>
      <c r="AW287" s="226" t="s">
        <v>31</v>
      </c>
      <c r="AX287" s="226" t="s">
        <v>75</v>
      </c>
      <c r="AY287" s="238" t="s">
        <v>146</v>
      </c>
    </row>
    <row r="288" s="251" customFormat="true" ht="12.8" hidden="false" customHeight="false" outlineLevel="0" collapsed="false">
      <c r="B288" s="252"/>
      <c r="C288" s="253"/>
      <c r="D288" s="229" t="s">
        <v>154</v>
      </c>
      <c r="E288" s="254"/>
      <c r="F288" s="255" t="s">
        <v>327</v>
      </c>
      <c r="G288" s="253"/>
      <c r="H288" s="256" t="n">
        <v>18.068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AT288" s="262" t="s">
        <v>154</v>
      </c>
      <c r="AU288" s="262" t="s">
        <v>85</v>
      </c>
      <c r="AV288" s="251" t="s">
        <v>160</v>
      </c>
      <c r="AW288" s="251" t="s">
        <v>31</v>
      </c>
      <c r="AX288" s="251" t="s">
        <v>75</v>
      </c>
      <c r="AY288" s="262" t="s">
        <v>146</v>
      </c>
    </row>
    <row r="289" s="226" customFormat="true" ht="12.8" hidden="false" customHeight="false" outlineLevel="0" collapsed="false">
      <c r="B289" s="227"/>
      <c r="C289" s="228"/>
      <c r="D289" s="229" t="s">
        <v>154</v>
      </c>
      <c r="E289" s="230"/>
      <c r="F289" s="231" t="s">
        <v>328</v>
      </c>
      <c r="G289" s="228"/>
      <c r="H289" s="232" t="n">
        <v>0.16</v>
      </c>
      <c r="I289" s="233"/>
      <c r="J289" s="228"/>
      <c r="K289" s="228"/>
      <c r="L289" s="234"/>
      <c r="M289" s="235"/>
      <c r="N289" s="236"/>
      <c r="O289" s="236"/>
      <c r="P289" s="236"/>
      <c r="Q289" s="236"/>
      <c r="R289" s="236"/>
      <c r="S289" s="236"/>
      <c r="T289" s="237"/>
      <c r="AT289" s="238" t="s">
        <v>154</v>
      </c>
      <c r="AU289" s="238" t="s">
        <v>85</v>
      </c>
      <c r="AV289" s="226" t="s">
        <v>85</v>
      </c>
      <c r="AW289" s="226" t="s">
        <v>31</v>
      </c>
      <c r="AX289" s="226" t="s">
        <v>75</v>
      </c>
      <c r="AY289" s="238" t="s">
        <v>146</v>
      </c>
    </row>
    <row r="290" s="226" customFormat="true" ht="12.8" hidden="false" customHeight="false" outlineLevel="0" collapsed="false">
      <c r="B290" s="227"/>
      <c r="C290" s="228"/>
      <c r="D290" s="229" t="s">
        <v>154</v>
      </c>
      <c r="E290" s="230"/>
      <c r="F290" s="231" t="s">
        <v>329</v>
      </c>
      <c r="G290" s="228"/>
      <c r="H290" s="232" t="n">
        <v>0.13</v>
      </c>
      <c r="I290" s="233"/>
      <c r="J290" s="228"/>
      <c r="K290" s="228"/>
      <c r="L290" s="234"/>
      <c r="M290" s="235"/>
      <c r="N290" s="236"/>
      <c r="O290" s="236"/>
      <c r="P290" s="236"/>
      <c r="Q290" s="236"/>
      <c r="R290" s="236"/>
      <c r="S290" s="236"/>
      <c r="T290" s="237"/>
      <c r="AT290" s="238" t="s">
        <v>154</v>
      </c>
      <c r="AU290" s="238" t="s">
        <v>85</v>
      </c>
      <c r="AV290" s="226" t="s">
        <v>85</v>
      </c>
      <c r="AW290" s="226" t="s">
        <v>31</v>
      </c>
      <c r="AX290" s="226" t="s">
        <v>75</v>
      </c>
      <c r="AY290" s="238" t="s">
        <v>146</v>
      </c>
    </row>
    <row r="291" s="226" customFormat="true" ht="12.8" hidden="false" customHeight="false" outlineLevel="0" collapsed="false">
      <c r="B291" s="227"/>
      <c r="C291" s="228"/>
      <c r="D291" s="229" t="s">
        <v>154</v>
      </c>
      <c r="E291" s="230"/>
      <c r="F291" s="231" t="s">
        <v>330</v>
      </c>
      <c r="G291" s="228"/>
      <c r="H291" s="232" t="n">
        <v>0.174</v>
      </c>
      <c r="I291" s="233"/>
      <c r="J291" s="228"/>
      <c r="K291" s="228"/>
      <c r="L291" s="234"/>
      <c r="M291" s="235"/>
      <c r="N291" s="236"/>
      <c r="O291" s="236"/>
      <c r="P291" s="236"/>
      <c r="Q291" s="236"/>
      <c r="R291" s="236"/>
      <c r="S291" s="236"/>
      <c r="T291" s="237"/>
      <c r="AT291" s="238" t="s">
        <v>154</v>
      </c>
      <c r="AU291" s="238" t="s">
        <v>85</v>
      </c>
      <c r="AV291" s="226" t="s">
        <v>85</v>
      </c>
      <c r="AW291" s="226" t="s">
        <v>31</v>
      </c>
      <c r="AX291" s="226" t="s">
        <v>75</v>
      </c>
      <c r="AY291" s="238" t="s">
        <v>146</v>
      </c>
    </row>
    <row r="292" s="226" customFormat="true" ht="12.8" hidden="false" customHeight="false" outlineLevel="0" collapsed="false">
      <c r="B292" s="227"/>
      <c r="C292" s="228"/>
      <c r="D292" s="229" t="s">
        <v>154</v>
      </c>
      <c r="E292" s="230"/>
      <c r="F292" s="231" t="s">
        <v>331</v>
      </c>
      <c r="G292" s="228"/>
      <c r="H292" s="232" t="n">
        <v>0.075</v>
      </c>
      <c r="I292" s="233"/>
      <c r="J292" s="228"/>
      <c r="K292" s="228"/>
      <c r="L292" s="234"/>
      <c r="M292" s="235"/>
      <c r="N292" s="236"/>
      <c r="O292" s="236"/>
      <c r="P292" s="236"/>
      <c r="Q292" s="236"/>
      <c r="R292" s="236"/>
      <c r="S292" s="236"/>
      <c r="T292" s="237"/>
      <c r="AT292" s="238" t="s">
        <v>154</v>
      </c>
      <c r="AU292" s="238" t="s">
        <v>85</v>
      </c>
      <c r="AV292" s="226" t="s">
        <v>85</v>
      </c>
      <c r="AW292" s="226" t="s">
        <v>31</v>
      </c>
      <c r="AX292" s="226" t="s">
        <v>75</v>
      </c>
      <c r="AY292" s="238" t="s">
        <v>146</v>
      </c>
    </row>
    <row r="293" s="226" customFormat="true" ht="12.8" hidden="false" customHeight="false" outlineLevel="0" collapsed="false">
      <c r="B293" s="227"/>
      <c r="C293" s="228"/>
      <c r="D293" s="229" t="s">
        <v>154</v>
      </c>
      <c r="E293" s="230"/>
      <c r="F293" s="231" t="s">
        <v>332</v>
      </c>
      <c r="G293" s="228"/>
      <c r="H293" s="232" t="n">
        <v>0.093</v>
      </c>
      <c r="I293" s="233"/>
      <c r="J293" s="228"/>
      <c r="K293" s="228"/>
      <c r="L293" s="234"/>
      <c r="M293" s="235"/>
      <c r="N293" s="236"/>
      <c r="O293" s="236"/>
      <c r="P293" s="236"/>
      <c r="Q293" s="236"/>
      <c r="R293" s="236"/>
      <c r="S293" s="236"/>
      <c r="T293" s="237"/>
      <c r="AT293" s="238" t="s">
        <v>154</v>
      </c>
      <c r="AU293" s="238" t="s">
        <v>85</v>
      </c>
      <c r="AV293" s="226" t="s">
        <v>85</v>
      </c>
      <c r="AW293" s="226" t="s">
        <v>31</v>
      </c>
      <c r="AX293" s="226" t="s">
        <v>75</v>
      </c>
      <c r="AY293" s="238" t="s">
        <v>146</v>
      </c>
    </row>
    <row r="294" s="226" customFormat="true" ht="12.8" hidden="false" customHeight="false" outlineLevel="0" collapsed="false">
      <c r="B294" s="227"/>
      <c r="C294" s="228"/>
      <c r="D294" s="229" t="s">
        <v>154</v>
      </c>
      <c r="E294" s="230"/>
      <c r="F294" s="231" t="s">
        <v>333</v>
      </c>
      <c r="G294" s="228"/>
      <c r="H294" s="232" t="n">
        <v>0.046</v>
      </c>
      <c r="I294" s="233"/>
      <c r="J294" s="228"/>
      <c r="K294" s="228"/>
      <c r="L294" s="234"/>
      <c r="M294" s="235"/>
      <c r="N294" s="236"/>
      <c r="O294" s="236"/>
      <c r="P294" s="236"/>
      <c r="Q294" s="236"/>
      <c r="R294" s="236"/>
      <c r="S294" s="236"/>
      <c r="T294" s="237"/>
      <c r="AT294" s="238" t="s">
        <v>154</v>
      </c>
      <c r="AU294" s="238" t="s">
        <v>85</v>
      </c>
      <c r="AV294" s="226" t="s">
        <v>85</v>
      </c>
      <c r="AW294" s="226" t="s">
        <v>31</v>
      </c>
      <c r="AX294" s="226" t="s">
        <v>75</v>
      </c>
      <c r="AY294" s="238" t="s">
        <v>146</v>
      </c>
    </row>
    <row r="295" s="226" customFormat="true" ht="12.8" hidden="false" customHeight="false" outlineLevel="0" collapsed="false">
      <c r="B295" s="227"/>
      <c r="C295" s="228"/>
      <c r="D295" s="229" t="s">
        <v>154</v>
      </c>
      <c r="E295" s="230"/>
      <c r="F295" s="231" t="s">
        <v>329</v>
      </c>
      <c r="G295" s="228"/>
      <c r="H295" s="232" t="n">
        <v>0.13</v>
      </c>
      <c r="I295" s="233"/>
      <c r="J295" s="228"/>
      <c r="K295" s="228"/>
      <c r="L295" s="234"/>
      <c r="M295" s="235"/>
      <c r="N295" s="236"/>
      <c r="O295" s="236"/>
      <c r="P295" s="236"/>
      <c r="Q295" s="236"/>
      <c r="R295" s="236"/>
      <c r="S295" s="236"/>
      <c r="T295" s="237"/>
      <c r="AT295" s="238" t="s">
        <v>154</v>
      </c>
      <c r="AU295" s="238" t="s">
        <v>85</v>
      </c>
      <c r="AV295" s="226" t="s">
        <v>85</v>
      </c>
      <c r="AW295" s="226" t="s">
        <v>31</v>
      </c>
      <c r="AX295" s="226" t="s">
        <v>75</v>
      </c>
      <c r="AY295" s="238" t="s">
        <v>146</v>
      </c>
    </row>
    <row r="296" s="226" customFormat="true" ht="12.8" hidden="false" customHeight="false" outlineLevel="0" collapsed="false">
      <c r="B296" s="227"/>
      <c r="C296" s="228"/>
      <c r="D296" s="229" t="s">
        <v>154</v>
      </c>
      <c r="E296" s="230"/>
      <c r="F296" s="231" t="s">
        <v>334</v>
      </c>
      <c r="G296" s="228"/>
      <c r="H296" s="232" t="n">
        <v>0.073</v>
      </c>
      <c r="I296" s="233"/>
      <c r="J296" s="228"/>
      <c r="K296" s="228"/>
      <c r="L296" s="234"/>
      <c r="M296" s="235"/>
      <c r="N296" s="236"/>
      <c r="O296" s="236"/>
      <c r="P296" s="236"/>
      <c r="Q296" s="236"/>
      <c r="R296" s="236"/>
      <c r="S296" s="236"/>
      <c r="T296" s="237"/>
      <c r="AT296" s="238" t="s">
        <v>154</v>
      </c>
      <c r="AU296" s="238" t="s">
        <v>85</v>
      </c>
      <c r="AV296" s="226" t="s">
        <v>85</v>
      </c>
      <c r="AW296" s="226" t="s">
        <v>31</v>
      </c>
      <c r="AX296" s="226" t="s">
        <v>75</v>
      </c>
      <c r="AY296" s="238" t="s">
        <v>146</v>
      </c>
    </row>
    <row r="297" s="226" customFormat="true" ht="12.8" hidden="false" customHeight="false" outlineLevel="0" collapsed="false">
      <c r="B297" s="227"/>
      <c r="C297" s="228"/>
      <c r="D297" s="229" t="s">
        <v>154</v>
      </c>
      <c r="E297" s="230"/>
      <c r="F297" s="231" t="s">
        <v>335</v>
      </c>
      <c r="G297" s="228"/>
      <c r="H297" s="232" t="n">
        <v>0.204</v>
      </c>
      <c r="I297" s="233"/>
      <c r="J297" s="228"/>
      <c r="K297" s="228"/>
      <c r="L297" s="234"/>
      <c r="M297" s="235"/>
      <c r="N297" s="236"/>
      <c r="O297" s="236"/>
      <c r="P297" s="236"/>
      <c r="Q297" s="236"/>
      <c r="R297" s="236"/>
      <c r="S297" s="236"/>
      <c r="T297" s="237"/>
      <c r="AT297" s="238" t="s">
        <v>154</v>
      </c>
      <c r="AU297" s="238" t="s">
        <v>85</v>
      </c>
      <c r="AV297" s="226" t="s">
        <v>85</v>
      </c>
      <c r="AW297" s="226" t="s">
        <v>31</v>
      </c>
      <c r="AX297" s="226" t="s">
        <v>75</v>
      </c>
      <c r="AY297" s="238" t="s">
        <v>146</v>
      </c>
    </row>
    <row r="298" s="226" customFormat="true" ht="12.8" hidden="false" customHeight="false" outlineLevel="0" collapsed="false">
      <c r="B298" s="227"/>
      <c r="C298" s="228"/>
      <c r="D298" s="229" t="s">
        <v>154</v>
      </c>
      <c r="E298" s="230"/>
      <c r="F298" s="231" t="s">
        <v>336</v>
      </c>
      <c r="G298" s="228"/>
      <c r="H298" s="232" t="n">
        <v>0.106</v>
      </c>
      <c r="I298" s="233"/>
      <c r="J298" s="228"/>
      <c r="K298" s="228"/>
      <c r="L298" s="234"/>
      <c r="M298" s="235"/>
      <c r="N298" s="236"/>
      <c r="O298" s="236"/>
      <c r="P298" s="236"/>
      <c r="Q298" s="236"/>
      <c r="R298" s="236"/>
      <c r="S298" s="236"/>
      <c r="T298" s="237"/>
      <c r="AT298" s="238" t="s">
        <v>154</v>
      </c>
      <c r="AU298" s="238" t="s">
        <v>85</v>
      </c>
      <c r="AV298" s="226" t="s">
        <v>85</v>
      </c>
      <c r="AW298" s="226" t="s">
        <v>31</v>
      </c>
      <c r="AX298" s="226" t="s">
        <v>75</v>
      </c>
      <c r="AY298" s="238" t="s">
        <v>146</v>
      </c>
    </row>
    <row r="299" s="226" customFormat="true" ht="12.8" hidden="false" customHeight="false" outlineLevel="0" collapsed="false">
      <c r="B299" s="227"/>
      <c r="C299" s="228"/>
      <c r="D299" s="229" t="s">
        <v>154</v>
      </c>
      <c r="E299" s="230"/>
      <c r="F299" s="231" t="s">
        <v>337</v>
      </c>
      <c r="G299" s="228"/>
      <c r="H299" s="232" t="n">
        <v>0.03</v>
      </c>
      <c r="I299" s="233"/>
      <c r="J299" s="228"/>
      <c r="K299" s="228"/>
      <c r="L299" s="234"/>
      <c r="M299" s="235"/>
      <c r="N299" s="236"/>
      <c r="O299" s="236"/>
      <c r="P299" s="236"/>
      <c r="Q299" s="236"/>
      <c r="R299" s="236"/>
      <c r="S299" s="236"/>
      <c r="T299" s="237"/>
      <c r="AT299" s="238" t="s">
        <v>154</v>
      </c>
      <c r="AU299" s="238" t="s">
        <v>85</v>
      </c>
      <c r="AV299" s="226" t="s">
        <v>85</v>
      </c>
      <c r="AW299" s="226" t="s">
        <v>31</v>
      </c>
      <c r="AX299" s="226" t="s">
        <v>75</v>
      </c>
      <c r="AY299" s="238" t="s">
        <v>146</v>
      </c>
    </row>
    <row r="300" s="226" customFormat="true" ht="12.8" hidden="false" customHeight="false" outlineLevel="0" collapsed="false">
      <c r="B300" s="227"/>
      <c r="C300" s="228"/>
      <c r="D300" s="229" t="s">
        <v>154</v>
      </c>
      <c r="E300" s="230"/>
      <c r="F300" s="231" t="s">
        <v>338</v>
      </c>
      <c r="G300" s="228"/>
      <c r="H300" s="232" t="n">
        <v>0.173</v>
      </c>
      <c r="I300" s="233"/>
      <c r="J300" s="228"/>
      <c r="K300" s="228"/>
      <c r="L300" s="234"/>
      <c r="M300" s="235"/>
      <c r="N300" s="236"/>
      <c r="O300" s="236"/>
      <c r="P300" s="236"/>
      <c r="Q300" s="236"/>
      <c r="R300" s="236"/>
      <c r="S300" s="236"/>
      <c r="T300" s="237"/>
      <c r="AT300" s="238" t="s">
        <v>154</v>
      </c>
      <c r="AU300" s="238" t="s">
        <v>85</v>
      </c>
      <c r="AV300" s="226" t="s">
        <v>85</v>
      </c>
      <c r="AW300" s="226" t="s">
        <v>31</v>
      </c>
      <c r="AX300" s="226" t="s">
        <v>75</v>
      </c>
      <c r="AY300" s="238" t="s">
        <v>146</v>
      </c>
    </row>
    <row r="301" s="226" customFormat="true" ht="12.8" hidden="false" customHeight="false" outlineLevel="0" collapsed="false">
      <c r="B301" s="227"/>
      <c r="C301" s="228"/>
      <c r="D301" s="229" t="s">
        <v>154</v>
      </c>
      <c r="E301" s="230"/>
      <c r="F301" s="231" t="s">
        <v>339</v>
      </c>
      <c r="G301" s="228"/>
      <c r="H301" s="232" t="n">
        <v>0.176</v>
      </c>
      <c r="I301" s="233"/>
      <c r="J301" s="228"/>
      <c r="K301" s="228"/>
      <c r="L301" s="234"/>
      <c r="M301" s="235"/>
      <c r="N301" s="236"/>
      <c r="O301" s="236"/>
      <c r="P301" s="236"/>
      <c r="Q301" s="236"/>
      <c r="R301" s="236"/>
      <c r="S301" s="236"/>
      <c r="T301" s="237"/>
      <c r="AT301" s="238" t="s">
        <v>154</v>
      </c>
      <c r="AU301" s="238" t="s">
        <v>85</v>
      </c>
      <c r="AV301" s="226" t="s">
        <v>85</v>
      </c>
      <c r="AW301" s="226" t="s">
        <v>31</v>
      </c>
      <c r="AX301" s="226" t="s">
        <v>75</v>
      </c>
      <c r="AY301" s="238" t="s">
        <v>146</v>
      </c>
    </row>
    <row r="302" s="226" customFormat="true" ht="12.8" hidden="false" customHeight="false" outlineLevel="0" collapsed="false">
      <c r="B302" s="227"/>
      <c r="C302" s="228"/>
      <c r="D302" s="229" t="s">
        <v>154</v>
      </c>
      <c r="E302" s="230"/>
      <c r="F302" s="231" t="s">
        <v>340</v>
      </c>
      <c r="G302" s="228"/>
      <c r="H302" s="232" t="n">
        <v>0.097</v>
      </c>
      <c r="I302" s="233"/>
      <c r="J302" s="228"/>
      <c r="K302" s="228"/>
      <c r="L302" s="234"/>
      <c r="M302" s="235"/>
      <c r="N302" s="236"/>
      <c r="O302" s="236"/>
      <c r="P302" s="236"/>
      <c r="Q302" s="236"/>
      <c r="R302" s="236"/>
      <c r="S302" s="236"/>
      <c r="T302" s="237"/>
      <c r="AT302" s="238" t="s">
        <v>154</v>
      </c>
      <c r="AU302" s="238" t="s">
        <v>85</v>
      </c>
      <c r="AV302" s="226" t="s">
        <v>85</v>
      </c>
      <c r="AW302" s="226" t="s">
        <v>31</v>
      </c>
      <c r="AX302" s="226" t="s">
        <v>75</v>
      </c>
      <c r="AY302" s="238" t="s">
        <v>146</v>
      </c>
    </row>
    <row r="303" s="226" customFormat="true" ht="12.8" hidden="false" customHeight="false" outlineLevel="0" collapsed="false">
      <c r="B303" s="227"/>
      <c r="C303" s="228"/>
      <c r="D303" s="229" t="s">
        <v>154</v>
      </c>
      <c r="E303" s="230"/>
      <c r="F303" s="231" t="s">
        <v>341</v>
      </c>
      <c r="G303" s="228"/>
      <c r="H303" s="232" t="n">
        <v>0.257</v>
      </c>
      <c r="I303" s="233"/>
      <c r="J303" s="228"/>
      <c r="K303" s="228"/>
      <c r="L303" s="234"/>
      <c r="M303" s="235"/>
      <c r="N303" s="236"/>
      <c r="O303" s="236"/>
      <c r="P303" s="236"/>
      <c r="Q303" s="236"/>
      <c r="R303" s="236"/>
      <c r="S303" s="236"/>
      <c r="T303" s="237"/>
      <c r="AT303" s="238" t="s">
        <v>154</v>
      </c>
      <c r="AU303" s="238" t="s">
        <v>85</v>
      </c>
      <c r="AV303" s="226" t="s">
        <v>85</v>
      </c>
      <c r="AW303" s="226" t="s">
        <v>31</v>
      </c>
      <c r="AX303" s="226" t="s">
        <v>75</v>
      </c>
      <c r="AY303" s="238" t="s">
        <v>146</v>
      </c>
    </row>
    <row r="304" s="251" customFormat="true" ht="12.8" hidden="false" customHeight="false" outlineLevel="0" collapsed="false">
      <c r="B304" s="252"/>
      <c r="C304" s="253"/>
      <c r="D304" s="229" t="s">
        <v>154</v>
      </c>
      <c r="E304" s="254"/>
      <c r="F304" s="255" t="s">
        <v>342</v>
      </c>
      <c r="G304" s="253"/>
      <c r="H304" s="256" t="n">
        <v>1.924</v>
      </c>
      <c r="I304" s="257"/>
      <c r="J304" s="253"/>
      <c r="K304" s="253"/>
      <c r="L304" s="258"/>
      <c r="M304" s="259"/>
      <c r="N304" s="260"/>
      <c r="O304" s="260"/>
      <c r="P304" s="260"/>
      <c r="Q304" s="260"/>
      <c r="R304" s="260"/>
      <c r="S304" s="260"/>
      <c r="T304" s="261"/>
      <c r="AT304" s="262" t="s">
        <v>154</v>
      </c>
      <c r="AU304" s="262" t="s">
        <v>85</v>
      </c>
      <c r="AV304" s="251" t="s">
        <v>160</v>
      </c>
      <c r="AW304" s="251" t="s">
        <v>31</v>
      </c>
      <c r="AX304" s="251" t="s">
        <v>75</v>
      </c>
      <c r="AY304" s="262" t="s">
        <v>146</v>
      </c>
    </row>
    <row r="305" s="226" customFormat="true" ht="12.8" hidden="false" customHeight="false" outlineLevel="0" collapsed="false">
      <c r="B305" s="227"/>
      <c r="C305" s="228"/>
      <c r="D305" s="229" t="s">
        <v>154</v>
      </c>
      <c r="E305" s="230"/>
      <c r="F305" s="231" t="s">
        <v>343</v>
      </c>
      <c r="G305" s="228"/>
      <c r="H305" s="232" t="n">
        <v>1.431</v>
      </c>
      <c r="I305" s="233"/>
      <c r="J305" s="228"/>
      <c r="K305" s="228"/>
      <c r="L305" s="234"/>
      <c r="M305" s="235"/>
      <c r="N305" s="236"/>
      <c r="O305" s="236"/>
      <c r="P305" s="236"/>
      <c r="Q305" s="236"/>
      <c r="R305" s="236"/>
      <c r="S305" s="236"/>
      <c r="T305" s="237"/>
      <c r="AT305" s="238" t="s">
        <v>154</v>
      </c>
      <c r="AU305" s="238" t="s">
        <v>85</v>
      </c>
      <c r="AV305" s="226" t="s">
        <v>85</v>
      </c>
      <c r="AW305" s="226" t="s">
        <v>31</v>
      </c>
      <c r="AX305" s="226" t="s">
        <v>75</v>
      </c>
      <c r="AY305" s="238" t="s">
        <v>146</v>
      </c>
    </row>
    <row r="306" s="239" customFormat="true" ht="12.8" hidden="false" customHeight="false" outlineLevel="0" collapsed="false">
      <c r="B306" s="240"/>
      <c r="C306" s="241"/>
      <c r="D306" s="229" t="s">
        <v>154</v>
      </c>
      <c r="E306" s="242"/>
      <c r="F306" s="243" t="s">
        <v>159</v>
      </c>
      <c r="G306" s="241"/>
      <c r="H306" s="244" t="n">
        <v>49.133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AT306" s="250" t="s">
        <v>154</v>
      </c>
      <c r="AU306" s="250" t="s">
        <v>85</v>
      </c>
      <c r="AV306" s="239" t="s">
        <v>152</v>
      </c>
      <c r="AW306" s="239" t="s">
        <v>31</v>
      </c>
      <c r="AX306" s="239" t="s">
        <v>83</v>
      </c>
      <c r="AY306" s="250" t="s">
        <v>146</v>
      </c>
    </row>
    <row r="307" s="31" customFormat="true" ht="24.15" hidden="false" customHeight="true" outlineLevel="0" collapsed="false">
      <c r="A307" s="24"/>
      <c r="B307" s="25"/>
      <c r="C307" s="212" t="s">
        <v>344</v>
      </c>
      <c r="D307" s="212" t="s">
        <v>148</v>
      </c>
      <c r="E307" s="213" t="s">
        <v>345</v>
      </c>
      <c r="F307" s="214" t="s">
        <v>346</v>
      </c>
      <c r="G307" s="215" t="s">
        <v>151</v>
      </c>
      <c r="H307" s="216" t="n">
        <v>0.31</v>
      </c>
      <c r="I307" s="217"/>
      <c r="J307" s="218" t="n">
        <f aca="false">ROUND(I307*H307,2)</f>
        <v>0</v>
      </c>
      <c r="K307" s="219"/>
      <c r="L307" s="30"/>
      <c r="M307" s="220"/>
      <c r="N307" s="221" t="s">
        <v>40</v>
      </c>
      <c r="O307" s="74"/>
      <c r="P307" s="222" t="n">
        <f aca="false">O307*H307</f>
        <v>0</v>
      </c>
      <c r="Q307" s="222" t="n">
        <v>2.45329</v>
      </c>
      <c r="R307" s="222" t="n">
        <f aca="false">Q307*H307</f>
        <v>0.7605199</v>
      </c>
      <c r="S307" s="222" t="n">
        <v>0</v>
      </c>
      <c r="T307" s="223" t="n">
        <f aca="false">S307*H307</f>
        <v>0</v>
      </c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R307" s="224" t="s">
        <v>152</v>
      </c>
      <c r="AT307" s="224" t="s">
        <v>148</v>
      </c>
      <c r="AU307" s="224" t="s">
        <v>85</v>
      </c>
      <c r="AY307" s="3" t="s">
        <v>146</v>
      </c>
      <c r="BE307" s="225" t="n">
        <f aca="false">IF(N307="základní",J307,0)</f>
        <v>0</v>
      </c>
      <c r="BF307" s="225" t="n">
        <f aca="false">IF(N307="snížená",J307,0)</f>
        <v>0</v>
      </c>
      <c r="BG307" s="225" t="n">
        <f aca="false">IF(N307="zákl. přenesená",J307,0)</f>
        <v>0</v>
      </c>
      <c r="BH307" s="225" t="n">
        <f aca="false">IF(N307="sníž. přenesená",J307,0)</f>
        <v>0</v>
      </c>
      <c r="BI307" s="225" t="n">
        <f aca="false">IF(N307="nulová",J307,0)</f>
        <v>0</v>
      </c>
      <c r="BJ307" s="3" t="s">
        <v>83</v>
      </c>
      <c r="BK307" s="225" t="n">
        <f aca="false">ROUND(I307*H307,2)</f>
        <v>0</v>
      </c>
      <c r="BL307" s="3" t="s">
        <v>152</v>
      </c>
      <c r="BM307" s="224" t="s">
        <v>347</v>
      </c>
    </row>
    <row r="308" s="226" customFormat="true" ht="12.8" hidden="false" customHeight="false" outlineLevel="0" collapsed="false">
      <c r="B308" s="227"/>
      <c r="C308" s="228"/>
      <c r="D308" s="229" t="s">
        <v>154</v>
      </c>
      <c r="E308" s="230"/>
      <c r="F308" s="231" t="s">
        <v>348</v>
      </c>
      <c r="G308" s="228"/>
      <c r="H308" s="232" t="n">
        <v>0.31</v>
      </c>
      <c r="I308" s="233"/>
      <c r="J308" s="228"/>
      <c r="K308" s="228"/>
      <c r="L308" s="234"/>
      <c r="M308" s="235"/>
      <c r="N308" s="236"/>
      <c r="O308" s="236"/>
      <c r="P308" s="236"/>
      <c r="Q308" s="236"/>
      <c r="R308" s="236"/>
      <c r="S308" s="236"/>
      <c r="T308" s="237"/>
      <c r="AT308" s="238" t="s">
        <v>154</v>
      </c>
      <c r="AU308" s="238" t="s">
        <v>85</v>
      </c>
      <c r="AV308" s="226" t="s">
        <v>85</v>
      </c>
      <c r="AW308" s="226" t="s">
        <v>31</v>
      </c>
      <c r="AX308" s="226" t="s">
        <v>83</v>
      </c>
      <c r="AY308" s="238" t="s">
        <v>146</v>
      </c>
    </row>
    <row r="309" s="31" customFormat="true" ht="14.4" hidden="false" customHeight="true" outlineLevel="0" collapsed="false">
      <c r="A309" s="24"/>
      <c r="B309" s="25"/>
      <c r="C309" s="212" t="s">
        <v>349</v>
      </c>
      <c r="D309" s="212" t="s">
        <v>148</v>
      </c>
      <c r="E309" s="213" t="s">
        <v>350</v>
      </c>
      <c r="F309" s="214" t="s">
        <v>351</v>
      </c>
      <c r="G309" s="215" t="s">
        <v>227</v>
      </c>
      <c r="H309" s="216" t="n">
        <v>40.97</v>
      </c>
      <c r="I309" s="217"/>
      <c r="J309" s="218" t="n">
        <f aca="false">ROUND(I309*H309,2)</f>
        <v>0</v>
      </c>
      <c r="K309" s="219"/>
      <c r="L309" s="30"/>
      <c r="M309" s="220"/>
      <c r="N309" s="221" t="s">
        <v>40</v>
      </c>
      <c r="O309" s="74"/>
      <c r="P309" s="222" t="n">
        <f aca="false">O309*H309</f>
        <v>0</v>
      </c>
      <c r="Q309" s="222" t="n">
        <v>0.00269</v>
      </c>
      <c r="R309" s="222" t="n">
        <f aca="false">Q309*H309</f>
        <v>0.1102093</v>
      </c>
      <c r="S309" s="222" t="n">
        <v>0</v>
      </c>
      <c r="T309" s="223" t="n">
        <f aca="false">S309*H309</f>
        <v>0</v>
      </c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R309" s="224" t="s">
        <v>152</v>
      </c>
      <c r="AT309" s="224" t="s">
        <v>148</v>
      </c>
      <c r="AU309" s="224" t="s">
        <v>85</v>
      </c>
      <c r="AY309" s="3" t="s">
        <v>146</v>
      </c>
      <c r="BE309" s="225" t="n">
        <f aca="false">IF(N309="základní",J309,0)</f>
        <v>0</v>
      </c>
      <c r="BF309" s="225" t="n">
        <f aca="false">IF(N309="snížená",J309,0)</f>
        <v>0</v>
      </c>
      <c r="BG309" s="225" t="n">
        <f aca="false">IF(N309="zákl. přenesená",J309,0)</f>
        <v>0</v>
      </c>
      <c r="BH309" s="225" t="n">
        <f aca="false">IF(N309="sníž. přenesená",J309,0)</f>
        <v>0</v>
      </c>
      <c r="BI309" s="225" t="n">
        <f aca="false">IF(N309="nulová",J309,0)</f>
        <v>0</v>
      </c>
      <c r="BJ309" s="3" t="s">
        <v>83</v>
      </c>
      <c r="BK309" s="225" t="n">
        <f aca="false">ROUND(I309*H309,2)</f>
        <v>0</v>
      </c>
      <c r="BL309" s="3" t="s">
        <v>152</v>
      </c>
      <c r="BM309" s="224" t="s">
        <v>352</v>
      </c>
    </row>
    <row r="310" s="226" customFormat="true" ht="12.8" hidden="false" customHeight="false" outlineLevel="0" collapsed="false">
      <c r="B310" s="227"/>
      <c r="C310" s="228"/>
      <c r="D310" s="229" t="s">
        <v>154</v>
      </c>
      <c r="E310" s="230"/>
      <c r="F310" s="231" t="s">
        <v>353</v>
      </c>
      <c r="G310" s="228"/>
      <c r="H310" s="232" t="n">
        <v>2.136</v>
      </c>
      <c r="I310" s="233"/>
      <c r="J310" s="228"/>
      <c r="K310" s="228"/>
      <c r="L310" s="234"/>
      <c r="M310" s="235"/>
      <c r="N310" s="236"/>
      <c r="O310" s="236"/>
      <c r="P310" s="236"/>
      <c r="Q310" s="236"/>
      <c r="R310" s="236"/>
      <c r="S310" s="236"/>
      <c r="T310" s="237"/>
      <c r="AT310" s="238" t="s">
        <v>154</v>
      </c>
      <c r="AU310" s="238" t="s">
        <v>85</v>
      </c>
      <c r="AV310" s="226" t="s">
        <v>85</v>
      </c>
      <c r="AW310" s="226" t="s">
        <v>31</v>
      </c>
      <c r="AX310" s="226" t="s">
        <v>75</v>
      </c>
      <c r="AY310" s="238" t="s">
        <v>146</v>
      </c>
    </row>
    <row r="311" s="226" customFormat="true" ht="12.8" hidden="false" customHeight="false" outlineLevel="0" collapsed="false">
      <c r="B311" s="227"/>
      <c r="C311" s="228"/>
      <c r="D311" s="229" t="s">
        <v>154</v>
      </c>
      <c r="E311" s="230"/>
      <c r="F311" s="231" t="s">
        <v>354</v>
      </c>
      <c r="G311" s="228"/>
      <c r="H311" s="232" t="n">
        <v>0.937</v>
      </c>
      <c r="I311" s="233"/>
      <c r="J311" s="228"/>
      <c r="K311" s="228"/>
      <c r="L311" s="234"/>
      <c r="M311" s="235"/>
      <c r="N311" s="236"/>
      <c r="O311" s="236"/>
      <c r="P311" s="236"/>
      <c r="Q311" s="236"/>
      <c r="R311" s="236"/>
      <c r="S311" s="236"/>
      <c r="T311" s="237"/>
      <c r="AT311" s="238" t="s">
        <v>154</v>
      </c>
      <c r="AU311" s="238" t="s">
        <v>85</v>
      </c>
      <c r="AV311" s="226" t="s">
        <v>85</v>
      </c>
      <c r="AW311" s="226" t="s">
        <v>31</v>
      </c>
      <c r="AX311" s="226" t="s">
        <v>75</v>
      </c>
      <c r="AY311" s="238" t="s">
        <v>146</v>
      </c>
    </row>
    <row r="312" s="226" customFormat="true" ht="12.8" hidden="false" customHeight="false" outlineLevel="0" collapsed="false">
      <c r="B312" s="227"/>
      <c r="C312" s="228"/>
      <c r="D312" s="229" t="s">
        <v>154</v>
      </c>
      <c r="E312" s="230"/>
      <c r="F312" s="231" t="s">
        <v>355</v>
      </c>
      <c r="G312" s="228"/>
      <c r="H312" s="232" t="n">
        <v>1.161</v>
      </c>
      <c r="I312" s="233"/>
      <c r="J312" s="228"/>
      <c r="K312" s="228"/>
      <c r="L312" s="234"/>
      <c r="M312" s="235"/>
      <c r="N312" s="236"/>
      <c r="O312" s="236"/>
      <c r="P312" s="236"/>
      <c r="Q312" s="236"/>
      <c r="R312" s="236"/>
      <c r="S312" s="236"/>
      <c r="T312" s="237"/>
      <c r="AT312" s="238" t="s">
        <v>154</v>
      </c>
      <c r="AU312" s="238" t="s">
        <v>85</v>
      </c>
      <c r="AV312" s="226" t="s">
        <v>85</v>
      </c>
      <c r="AW312" s="226" t="s">
        <v>31</v>
      </c>
      <c r="AX312" s="226" t="s">
        <v>75</v>
      </c>
      <c r="AY312" s="238" t="s">
        <v>146</v>
      </c>
    </row>
    <row r="313" s="226" customFormat="true" ht="12.8" hidden="false" customHeight="false" outlineLevel="0" collapsed="false">
      <c r="B313" s="227"/>
      <c r="C313" s="228"/>
      <c r="D313" s="229" t="s">
        <v>154</v>
      </c>
      <c r="E313" s="230"/>
      <c r="F313" s="231" t="s">
        <v>356</v>
      </c>
      <c r="G313" s="228"/>
      <c r="H313" s="232" t="n">
        <v>1.167</v>
      </c>
      <c r="I313" s="233"/>
      <c r="J313" s="228"/>
      <c r="K313" s="228"/>
      <c r="L313" s="234"/>
      <c r="M313" s="235"/>
      <c r="N313" s="236"/>
      <c r="O313" s="236"/>
      <c r="P313" s="236"/>
      <c r="Q313" s="236"/>
      <c r="R313" s="236"/>
      <c r="S313" s="236"/>
      <c r="T313" s="237"/>
      <c r="AT313" s="238" t="s">
        <v>154</v>
      </c>
      <c r="AU313" s="238" t="s">
        <v>85</v>
      </c>
      <c r="AV313" s="226" t="s">
        <v>85</v>
      </c>
      <c r="AW313" s="226" t="s">
        <v>31</v>
      </c>
      <c r="AX313" s="226" t="s">
        <v>75</v>
      </c>
      <c r="AY313" s="238" t="s">
        <v>146</v>
      </c>
    </row>
    <row r="314" s="226" customFormat="true" ht="12.8" hidden="false" customHeight="false" outlineLevel="0" collapsed="false">
      <c r="B314" s="227"/>
      <c r="C314" s="228"/>
      <c r="D314" s="229" t="s">
        <v>154</v>
      </c>
      <c r="E314" s="230"/>
      <c r="F314" s="231" t="s">
        <v>357</v>
      </c>
      <c r="G314" s="228"/>
      <c r="H314" s="232" t="n">
        <v>3.189</v>
      </c>
      <c r="I314" s="233"/>
      <c r="J314" s="228"/>
      <c r="K314" s="228"/>
      <c r="L314" s="234"/>
      <c r="M314" s="235"/>
      <c r="N314" s="236"/>
      <c r="O314" s="236"/>
      <c r="P314" s="236"/>
      <c r="Q314" s="236"/>
      <c r="R314" s="236"/>
      <c r="S314" s="236"/>
      <c r="T314" s="237"/>
      <c r="AT314" s="238" t="s">
        <v>154</v>
      </c>
      <c r="AU314" s="238" t="s">
        <v>85</v>
      </c>
      <c r="AV314" s="226" t="s">
        <v>85</v>
      </c>
      <c r="AW314" s="226" t="s">
        <v>31</v>
      </c>
      <c r="AX314" s="226" t="s">
        <v>75</v>
      </c>
      <c r="AY314" s="238" t="s">
        <v>146</v>
      </c>
    </row>
    <row r="315" s="226" customFormat="true" ht="12.8" hidden="false" customHeight="false" outlineLevel="0" collapsed="false">
      <c r="B315" s="227"/>
      <c r="C315" s="228"/>
      <c r="D315" s="229" t="s">
        <v>154</v>
      </c>
      <c r="E315" s="230"/>
      <c r="F315" s="231" t="s">
        <v>358</v>
      </c>
      <c r="G315" s="228"/>
      <c r="H315" s="232" t="n">
        <v>2.904</v>
      </c>
      <c r="I315" s="233"/>
      <c r="J315" s="228"/>
      <c r="K315" s="228"/>
      <c r="L315" s="234"/>
      <c r="M315" s="235"/>
      <c r="N315" s="236"/>
      <c r="O315" s="236"/>
      <c r="P315" s="236"/>
      <c r="Q315" s="236"/>
      <c r="R315" s="236"/>
      <c r="S315" s="236"/>
      <c r="T315" s="237"/>
      <c r="AT315" s="238" t="s">
        <v>154</v>
      </c>
      <c r="AU315" s="238" t="s">
        <v>85</v>
      </c>
      <c r="AV315" s="226" t="s">
        <v>85</v>
      </c>
      <c r="AW315" s="226" t="s">
        <v>31</v>
      </c>
      <c r="AX315" s="226" t="s">
        <v>75</v>
      </c>
      <c r="AY315" s="238" t="s">
        <v>146</v>
      </c>
    </row>
    <row r="316" s="226" customFormat="true" ht="12.8" hidden="false" customHeight="false" outlineLevel="0" collapsed="false">
      <c r="B316" s="227"/>
      <c r="C316" s="228"/>
      <c r="D316" s="229" t="s">
        <v>154</v>
      </c>
      <c r="E316" s="230"/>
      <c r="F316" s="231" t="s">
        <v>359</v>
      </c>
      <c r="G316" s="228"/>
      <c r="H316" s="232" t="n">
        <v>0.563</v>
      </c>
      <c r="I316" s="233"/>
      <c r="J316" s="228"/>
      <c r="K316" s="228"/>
      <c r="L316" s="234"/>
      <c r="M316" s="235"/>
      <c r="N316" s="236"/>
      <c r="O316" s="236"/>
      <c r="P316" s="236"/>
      <c r="Q316" s="236"/>
      <c r="R316" s="236"/>
      <c r="S316" s="236"/>
      <c r="T316" s="237"/>
      <c r="AT316" s="238" t="s">
        <v>154</v>
      </c>
      <c r="AU316" s="238" t="s">
        <v>85</v>
      </c>
      <c r="AV316" s="226" t="s">
        <v>85</v>
      </c>
      <c r="AW316" s="226" t="s">
        <v>31</v>
      </c>
      <c r="AX316" s="226" t="s">
        <v>75</v>
      </c>
      <c r="AY316" s="238" t="s">
        <v>146</v>
      </c>
    </row>
    <row r="317" s="226" customFormat="true" ht="12.8" hidden="false" customHeight="false" outlineLevel="0" collapsed="false">
      <c r="B317" s="227"/>
      <c r="C317" s="228"/>
      <c r="D317" s="229" t="s">
        <v>154</v>
      </c>
      <c r="E317" s="230"/>
      <c r="F317" s="231" t="s">
        <v>360</v>
      </c>
      <c r="G317" s="228"/>
      <c r="H317" s="232" t="n">
        <v>2.599</v>
      </c>
      <c r="I317" s="233"/>
      <c r="J317" s="228"/>
      <c r="K317" s="228"/>
      <c r="L317" s="234"/>
      <c r="M317" s="235"/>
      <c r="N317" s="236"/>
      <c r="O317" s="236"/>
      <c r="P317" s="236"/>
      <c r="Q317" s="236"/>
      <c r="R317" s="236"/>
      <c r="S317" s="236"/>
      <c r="T317" s="237"/>
      <c r="AT317" s="238" t="s">
        <v>154</v>
      </c>
      <c r="AU317" s="238" t="s">
        <v>85</v>
      </c>
      <c r="AV317" s="226" t="s">
        <v>85</v>
      </c>
      <c r="AW317" s="226" t="s">
        <v>31</v>
      </c>
      <c r="AX317" s="226" t="s">
        <v>75</v>
      </c>
      <c r="AY317" s="238" t="s">
        <v>146</v>
      </c>
    </row>
    <row r="318" s="226" customFormat="true" ht="12.8" hidden="false" customHeight="false" outlineLevel="0" collapsed="false">
      <c r="B318" s="227"/>
      <c r="C318" s="228"/>
      <c r="D318" s="229" t="s">
        <v>154</v>
      </c>
      <c r="E318" s="230"/>
      <c r="F318" s="231" t="s">
        <v>361</v>
      </c>
      <c r="G318" s="228"/>
      <c r="H318" s="232" t="n">
        <v>1.213</v>
      </c>
      <c r="I318" s="233"/>
      <c r="J318" s="228"/>
      <c r="K318" s="228"/>
      <c r="L318" s="234"/>
      <c r="M318" s="235"/>
      <c r="N318" s="236"/>
      <c r="O318" s="236"/>
      <c r="P318" s="236"/>
      <c r="Q318" s="236"/>
      <c r="R318" s="236"/>
      <c r="S318" s="236"/>
      <c r="T318" s="237"/>
      <c r="AT318" s="238" t="s">
        <v>154</v>
      </c>
      <c r="AU318" s="238" t="s">
        <v>85</v>
      </c>
      <c r="AV318" s="226" t="s">
        <v>85</v>
      </c>
      <c r="AW318" s="226" t="s">
        <v>31</v>
      </c>
      <c r="AX318" s="226" t="s">
        <v>75</v>
      </c>
      <c r="AY318" s="238" t="s">
        <v>146</v>
      </c>
    </row>
    <row r="319" s="226" customFormat="true" ht="12.8" hidden="false" customHeight="false" outlineLevel="0" collapsed="false">
      <c r="B319" s="227"/>
      <c r="C319" s="228"/>
      <c r="D319" s="229" t="s">
        <v>154</v>
      </c>
      <c r="E319" s="230"/>
      <c r="F319" s="231" t="s">
        <v>362</v>
      </c>
      <c r="G319" s="228"/>
      <c r="H319" s="232" t="n">
        <v>1.151</v>
      </c>
      <c r="I319" s="233"/>
      <c r="J319" s="228"/>
      <c r="K319" s="228"/>
      <c r="L319" s="234"/>
      <c r="M319" s="235"/>
      <c r="N319" s="236"/>
      <c r="O319" s="236"/>
      <c r="P319" s="236"/>
      <c r="Q319" s="236"/>
      <c r="R319" s="236"/>
      <c r="S319" s="236"/>
      <c r="T319" s="237"/>
      <c r="AT319" s="238" t="s">
        <v>154</v>
      </c>
      <c r="AU319" s="238" t="s">
        <v>85</v>
      </c>
      <c r="AV319" s="226" t="s">
        <v>85</v>
      </c>
      <c r="AW319" s="226" t="s">
        <v>31</v>
      </c>
      <c r="AX319" s="226" t="s">
        <v>75</v>
      </c>
      <c r="AY319" s="238" t="s">
        <v>146</v>
      </c>
    </row>
    <row r="320" s="226" customFormat="true" ht="12.8" hidden="false" customHeight="false" outlineLevel="0" collapsed="false">
      <c r="B320" s="227"/>
      <c r="C320" s="228"/>
      <c r="D320" s="229" t="s">
        <v>154</v>
      </c>
      <c r="E320" s="230"/>
      <c r="F320" s="231" t="s">
        <v>363</v>
      </c>
      <c r="G320" s="228"/>
      <c r="H320" s="232" t="n">
        <v>1.312</v>
      </c>
      <c r="I320" s="233"/>
      <c r="J320" s="228"/>
      <c r="K320" s="228"/>
      <c r="L320" s="234"/>
      <c r="M320" s="235"/>
      <c r="N320" s="236"/>
      <c r="O320" s="236"/>
      <c r="P320" s="236"/>
      <c r="Q320" s="236"/>
      <c r="R320" s="236"/>
      <c r="S320" s="236"/>
      <c r="T320" s="237"/>
      <c r="AT320" s="238" t="s">
        <v>154</v>
      </c>
      <c r="AU320" s="238" t="s">
        <v>85</v>
      </c>
      <c r="AV320" s="226" t="s">
        <v>85</v>
      </c>
      <c r="AW320" s="226" t="s">
        <v>31</v>
      </c>
      <c r="AX320" s="226" t="s">
        <v>75</v>
      </c>
      <c r="AY320" s="238" t="s">
        <v>146</v>
      </c>
    </row>
    <row r="321" s="251" customFormat="true" ht="12.8" hidden="false" customHeight="false" outlineLevel="0" collapsed="false">
      <c r="B321" s="252"/>
      <c r="C321" s="253"/>
      <c r="D321" s="229" t="s">
        <v>154</v>
      </c>
      <c r="E321" s="254"/>
      <c r="F321" s="255" t="s">
        <v>327</v>
      </c>
      <c r="G321" s="253"/>
      <c r="H321" s="256" t="n">
        <v>18.332</v>
      </c>
      <c r="I321" s="257"/>
      <c r="J321" s="253"/>
      <c r="K321" s="253"/>
      <c r="L321" s="258"/>
      <c r="M321" s="259"/>
      <c r="N321" s="260"/>
      <c r="O321" s="260"/>
      <c r="P321" s="260"/>
      <c r="Q321" s="260"/>
      <c r="R321" s="260"/>
      <c r="S321" s="260"/>
      <c r="T321" s="261"/>
      <c r="AT321" s="262" t="s">
        <v>154</v>
      </c>
      <c r="AU321" s="262" t="s">
        <v>85</v>
      </c>
      <c r="AV321" s="251" t="s">
        <v>160</v>
      </c>
      <c r="AW321" s="251" t="s">
        <v>31</v>
      </c>
      <c r="AX321" s="251" t="s">
        <v>75</v>
      </c>
      <c r="AY321" s="262" t="s">
        <v>146</v>
      </c>
    </row>
    <row r="322" s="226" customFormat="true" ht="12.8" hidden="false" customHeight="false" outlineLevel="0" collapsed="false">
      <c r="B322" s="227"/>
      <c r="C322" s="228"/>
      <c r="D322" s="229" t="s">
        <v>154</v>
      </c>
      <c r="E322" s="230"/>
      <c r="F322" s="231" t="s">
        <v>364</v>
      </c>
      <c r="G322" s="228"/>
      <c r="H322" s="232" t="n">
        <v>22.638</v>
      </c>
      <c r="I322" s="233"/>
      <c r="J322" s="228"/>
      <c r="K322" s="228"/>
      <c r="L322" s="234"/>
      <c r="M322" s="235"/>
      <c r="N322" s="236"/>
      <c r="O322" s="236"/>
      <c r="P322" s="236"/>
      <c r="Q322" s="236"/>
      <c r="R322" s="236"/>
      <c r="S322" s="236"/>
      <c r="T322" s="237"/>
      <c r="AT322" s="238" t="s">
        <v>154</v>
      </c>
      <c r="AU322" s="238" t="s">
        <v>85</v>
      </c>
      <c r="AV322" s="226" t="s">
        <v>85</v>
      </c>
      <c r="AW322" s="226" t="s">
        <v>31</v>
      </c>
      <c r="AX322" s="226" t="s">
        <v>75</v>
      </c>
      <c r="AY322" s="238" t="s">
        <v>146</v>
      </c>
    </row>
    <row r="323" s="251" customFormat="true" ht="12.8" hidden="false" customHeight="false" outlineLevel="0" collapsed="false">
      <c r="B323" s="252"/>
      <c r="C323" s="253"/>
      <c r="D323" s="229" t="s">
        <v>154</v>
      </c>
      <c r="E323" s="254"/>
      <c r="F323" s="255" t="s">
        <v>365</v>
      </c>
      <c r="G323" s="253"/>
      <c r="H323" s="256" t="n">
        <v>22.638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AT323" s="262" t="s">
        <v>154</v>
      </c>
      <c r="AU323" s="262" t="s">
        <v>85</v>
      </c>
      <c r="AV323" s="251" t="s">
        <v>160</v>
      </c>
      <c r="AW323" s="251" t="s">
        <v>31</v>
      </c>
      <c r="AX323" s="251" t="s">
        <v>75</v>
      </c>
      <c r="AY323" s="262" t="s">
        <v>146</v>
      </c>
    </row>
    <row r="324" s="239" customFormat="true" ht="12.8" hidden="false" customHeight="false" outlineLevel="0" collapsed="false">
      <c r="B324" s="240"/>
      <c r="C324" s="241"/>
      <c r="D324" s="229" t="s">
        <v>154</v>
      </c>
      <c r="E324" s="242"/>
      <c r="F324" s="243" t="s">
        <v>159</v>
      </c>
      <c r="G324" s="241"/>
      <c r="H324" s="244" t="n">
        <v>40.97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AT324" s="250" t="s">
        <v>154</v>
      </c>
      <c r="AU324" s="250" t="s">
        <v>85</v>
      </c>
      <c r="AV324" s="239" t="s">
        <v>152</v>
      </c>
      <c r="AW324" s="239" t="s">
        <v>31</v>
      </c>
      <c r="AX324" s="239" t="s">
        <v>83</v>
      </c>
      <c r="AY324" s="250" t="s">
        <v>146</v>
      </c>
    </row>
    <row r="325" s="31" customFormat="true" ht="14.4" hidden="false" customHeight="true" outlineLevel="0" collapsed="false">
      <c r="A325" s="24"/>
      <c r="B325" s="25"/>
      <c r="C325" s="212" t="s">
        <v>6</v>
      </c>
      <c r="D325" s="212" t="s">
        <v>148</v>
      </c>
      <c r="E325" s="213" t="s">
        <v>366</v>
      </c>
      <c r="F325" s="214" t="s">
        <v>367</v>
      </c>
      <c r="G325" s="215" t="s">
        <v>227</v>
      </c>
      <c r="H325" s="216" t="n">
        <v>40.97</v>
      </c>
      <c r="I325" s="217"/>
      <c r="J325" s="218" t="n">
        <f aca="false">ROUND(I325*H325,2)</f>
        <v>0</v>
      </c>
      <c r="K325" s="219"/>
      <c r="L325" s="30"/>
      <c r="M325" s="220"/>
      <c r="N325" s="221" t="s">
        <v>40</v>
      </c>
      <c r="O325" s="74"/>
      <c r="P325" s="222" t="n">
        <f aca="false">O325*H325</f>
        <v>0</v>
      </c>
      <c r="Q325" s="222" t="n">
        <v>0</v>
      </c>
      <c r="R325" s="222" t="n">
        <f aca="false">Q325*H325</f>
        <v>0</v>
      </c>
      <c r="S325" s="222" t="n">
        <v>0</v>
      </c>
      <c r="T325" s="223" t="n">
        <f aca="false">S325*H325</f>
        <v>0</v>
      </c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R325" s="224" t="s">
        <v>152</v>
      </c>
      <c r="AT325" s="224" t="s">
        <v>148</v>
      </c>
      <c r="AU325" s="224" t="s">
        <v>85</v>
      </c>
      <c r="AY325" s="3" t="s">
        <v>146</v>
      </c>
      <c r="BE325" s="225" t="n">
        <f aca="false">IF(N325="základní",J325,0)</f>
        <v>0</v>
      </c>
      <c r="BF325" s="225" t="n">
        <f aca="false">IF(N325="snížená",J325,0)</f>
        <v>0</v>
      </c>
      <c r="BG325" s="225" t="n">
        <f aca="false">IF(N325="zákl. přenesená",J325,0)</f>
        <v>0</v>
      </c>
      <c r="BH325" s="225" t="n">
        <f aca="false">IF(N325="sníž. přenesená",J325,0)</f>
        <v>0</v>
      </c>
      <c r="BI325" s="225" t="n">
        <f aca="false">IF(N325="nulová",J325,0)</f>
        <v>0</v>
      </c>
      <c r="BJ325" s="3" t="s">
        <v>83</v>
      </c>
      <c r="BK325" s="225" t="n">
        <f aca="false">ROUND(I325*H325,2)</f>
        <v>0</v>
      </c>
      <c r="BL325" s="3" t="s">
        <v>152</v>
      </c>
      <c r="BM325" s="224" t="s">
        <v>368</v>
      </c>
    </row>
    <row r="326" s="31" customFormat="true" ht="24.15" hidden="false" customHeight="true" outlineLevel="0" collapsed="false">
      <c r="A326" s="24"/>
      <c r="B326" s="25"/>
      <c r="C326" s="212" t="s">
        <v>369</v>
      </c>
      <c r="D326" s="212" t="s">
        <v>148</v>
      </c>
      <c r="E326" s="213" t="s">
        <v>370</v>
      </c>
      <c r="F326" s="214" t="s">
        <v>371</v>
      </c>
      <c r="G326" s="215" t="s">
        <v>260</v>
      </c>
      <c r="H326" s="216" t="n">
        <v>6</v>
      </c>
      <c r="I326" s="217"/>
      <c r="J326" s="218" t="n">
        <f aca="false">ROUND(I326*H326,2)</f>
        <v>0</v>
      </c>
      <c r="K326" s="219"/>
      <c r="L326" s="30"/>
      <c r="M326" s="220"/>
      <c r="N326" s="221" t="s">
        <v>40</v>
      </c>
      <c r="O326" s="74"/>
      <c r="P326" s="222" t="n">
        <f aca="false">O326*H326</f>
        <v>0</v>
      </c>
      <c r="Q326" s="222" t="n">
        <v>0.01836</v>
      </c>
      <c r="R326" s="222" t="n">
        <f aca="false">Q326*H326</f>
        <v>0.11016</v>
      </c>
      <c r="S326" s="222" t="n">
        <v>0</v>
      </c>
      <c r="T326" s="223" t="n">
        <f aca="false">S326*H326</f>
        <v>0</v>
      </c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R326" s="224" t="s">
        <v>152</v>
      </c>
      <c r="AT326" s="224" t="s">
        <v>148</v>
      </c>
      <c r="AU326" s="224" t="s">
        <v>85</v>
      </c>
      <c r="AY326" s="3" t="s">
        <v>146</v>
      </c>
      <c r="BE326" s="225" t="n">
        <f aca="false">IF(N326="základní",J326,0)</f>
        <v>0</v>
      </c>
      <c r="BF326" s="225" t="n">
        <f aca="false">IF(N326="snížená",J326,0)</f>
        <v>0</v>
      </c>
      <c r="BG326" s="225" t="n">
        <f aca="false">IF(N326="zákl. přenesená",J326,0)</f>
        <v>0</v>
      </c>
      <c r="BH326" s="225" t="n">
        <f aca="false">IF(N326="sníž. přenesená",J326,0)</f>
        <v>0</v>
      </c>
      <c r="BI326" s="225" t="n">
        <f aca="false">IF(N326="nulová",J326,0)</f>
        <v>0</v>
      </c>
      <c r="BJ326" s="3" t="s">
        <v>83</v>
      </c>
      <c r="BK326" s="225" t="n">
        <f aca="false">ROUND(I326*H326,2)</f>
        <v>0</v>
      </c>
      <c r="BL326" s="3" t="s">
        <v>152</v>
      </c>
      <c r="BM326" s="224" t="s">
        <v>372</v>
      </c>
    </row>
    <row r="327" s="226" customFormat="true" ht="12.8" hidden="false" customHeight="false" outlineLevel="0" collapsed="false">
      <c r="B327" s="227"/>
      <c r="C327" s="228"/>
      <c r="D327" s="229" t="s">
        <v>154</v>
      </c>
      <c r="E327" s="230"/>
      <c r="F327" s="231" t="s">
        <v>373</v>
      </c>
      <c r="G327" s="228"/>
      <c r="H327" s="232" t="n">
        <v>3</v>
      </c>
      <c r="I327" s="233"/>
      <c r="J327" s="228"/>
      <c r="K327" s="228"/>
      <c r="L327" s="234"/>
      <c r="M327" s="235"/>
      <c r="N327" s="236"/>
      <c r="O327" s="236"/>
      <c r="P327" s="236"/>
      <c r="Q327" s="236"/>
      <c r="R327" s="236"/>
      <c r="S327" s="236"/>
      <c r="T327" s="237"/>
      <c r="AT327" s="238" t="s">
        <v>154</v>
      </c>
      <c r="AU327" s="238" t="s">
        <v>85</v>
      </c>
      <c r="AV327" s="226" t="s">
        <v>85</v>
      </c>
      <c r="AW327" s="226" t="s">
        <v>31</v>
      </c>
      <c r="AX327" s="226" t="s">
        <v>75</v>
      </c>
      <c r="AY327" s="238" t="s">
        <v>146</v>
      </c>
    </row>
    <row r="328" s="226" customFormat="true" ht="12.8" hidden="false" customHeight="false" outlineLevel="0" collapsed="false">
      <c r="B328" s="227"/>
      <c r="C328" s="228"/>
      <c r="D328" s="229" t="s">
        <v>154</v>
      </c>
      <c r="E328" s="230"/>
      <c r="F328" s="231" t="s">
        <v>374</v>
      </c>
      <c r="G328" s="228"/>
      <c r="H328" s="232" t="n">
        <v>3</v>
      </c>
      <c r="I328" s="233"/>
      <c r="J328" s="228"/>
      <c r="K328" s="228"/>
      <c r="L328" s="234"/>
      <c r="M328" s="235"/>
      <c r="N328" s="236"/>
      <c r="O328" s="236"/>
      <c r="P328" s="236"/>
      <c r="Q328" s="236"/>
      <c r="R328" s="236"/>
      <c r="S328" s="236"/>
      <c r="T328" s="237"/>
      <c r="AT328" s="238" t="s">
        <v>154</v>
      </c>
      <c r="AU328" s="238" t="s">
        <v>85</v>
      </c>
      <c r="AV328" s="226" t="s">
        <v>85</v>
      </c>
      <c r="AW328" s="226" t="s">
        <v>31</v>
      </c>
      <c r="AX328" s="226" t="s">
        <v>75</v>
      </c>
      <c r="AY328" s="238" t="s">
        <v>146</v>
      </c>
    </row>
    <row r="329" s="239" customFormat="true" ht="12.8" hidden="false" customHeight="false" outlineLevel="0" collapsed="false">
      <c r="B329" s="240"/>
      <c r="C329" s="241"/>
      <c r="D329" s="229" t="s">
        <v>154</v>
      </c>
      <c r="E329" s="242"/>
      <c r="F329" s="243" t="s">
        <v>159</v>
      </c>
      <c r="G329" s="241"/>
      <c r="H329" s="244" t="n">
        <v>6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AT329" s="250" t="s">
        <v>154</v>
      </c>
      <c r="AU329" s="250" t="s">
        <v>85</v>
      </c>
      <c r="AV329" s="239" t="s">
        <v>152</v>
      </c>
      <c r="AW329" s="239" t="s">
        <v>31</v>
      </c>
      <c r="AX329" s="239" t="s">
        <v>83</v>
      </c>
      <c r="AY329" s="250" t="s">
        <v>146</v>
      </c>
    </row>
    <row r="330" s="31" customFormat="true" ht="24.15" hidden="false" customHeight="true" outlineLevel="0" collapsed="false">
      <c r="A330" s="24"/>
      <c r="B330" s="25"/>
      <c r="C330" s="212" t="s">
        <v>375</v>
      </c>
      <c r="D330" s="212" t="s">
        <v>148</v>
      </c>
      <c r="E330" s="213" t="s">
        <v>376</v>
      </c>
      <c r="F330" s="214" t="s">
        <v>377</v>
      </c>
      <c r="G330" s="215" t="s">
        <v>260</v>
      </c>
      <c r="H330" s="216" t="n">
        <v>5</v>
      </c>
      <c r="I330" s="217"/>
      <c r="J330" s="218" t="n">
        <f aca="false">ROUND(I330*H330,2)</f>
        <v>0</v>
      </c>
      <c r="K330" s="219"/>
      <c r="L330" s="30"/>
      <c r="M330" s="220"/>
      <c r="N330" s="221" t="s">
        <v>40</v>
      </c>
      <c r="O330" s="74"/>
      <c r="P330" s="222" t="n">
        <f aca="false">O330*H330</f>
        <v>0</v>
      </c>
      <c r="Q330" s="222" t="n">
        <v>0.01351</v>
      </c>
      <c r="R330" s="222" t="n">
        <f aca="false">Q330*H330</f>
        <v>0.06755</v>
      </c>
      <c r="S330" s="222" t="n">
        <v>0</v>
      </c>
      <c r="T330" s="223" t="n">
        <f aca="false">S330*H330</f>
        <v>0</v>
      </c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R330" s="224" t="s">
        <v>152</v>
      </c>
      <c r="AT330" s="224" t="s">
        <v>148</v>
      </c>
      <c r="AU330" s="224" t="s">
        <v>85</v>
      </c>
      <c r="AY330" s="3" t="s">
        <v>146</v>
      </c>
      <c r="BE330" s="225" t="n">
        <f aca="false">IF(N330="základní",J330,0)</f>
        <v>0</v>
      </c>
      <c r="BF330" s="225" t="n">
        <f aca="false">IF(N330="snížená",J330,0)</f>
        <v>0</v>
      </c>
      <c r="BG330" s="225" t="n">
        <f aca="false">IF(N330="zákl. přenesená",J330,0)</f>
        <v>0</v>
      </c>
      <c r="BH330" s="225" t="n">
        <f aca="false">IF(N330="sníž. přenesená",J330,0)</f>
        <v>0</v>
      </c>
      <c r="BI330" s="225" t="n">
        <f aca="false">IF(N330="nulová",J330,0)</f>
        <v>0</v>
      </c>
      <c r="BJ330" s="3" t="s">
        <v>83</v>
      </c>
      <c r="BK330" s="225" t="n">
        <f aca="false">ROUND(I330*H330,2)</f>
        <v>0</v>
      </c>
      <c r="BL330" s="3" t="s">
        <v>152</v>
      </c>
      <c r="BM330" s="224" t="s">
        <v>378</v>
      </c>
    </row>
    <row r="331" s="226" customFormat="true" ht="12.8" hidden="false" customHeight="false" outlineLevel="0" collapsed="false">
      <c r="B331" s="227"/>
      <c r="C331" s="228"/>
      <c r="D331" s="229" t="s">
        <v>154</v>
      </c>
      <c r="E331" s="230"/>
      <c r="F331" s="231" t="s">
        <v>262</v>
      </c>
      <c r="G331" s="228"/>
      <c r="H331" s="232" t="n">
        <v>1</v>
      </c>
      <c r="I331" s="233"/>
      <c r="J331" s="228"/>
      <c r="K331" s="228"/>
      <c r="L331" s="234"/>
      <c r="M331" s="235"/>
      <c r="N331" s="236"/>
      <c r="O331" s="236"/>
      <c r="P331" s="236"/>
      <c r="Q331" s="236"/>
      <c r="R331" s="236"/>
      <c r="S331" s="236"/>
      <c r="T331" s="237"/>
      <c r="AT331" s="238" t="s">
        <v>154</v>
      </c>
      <c r="AU331" s="238" t="s">
        <v>85</v>
      </c>
      <c r="AV331" s="226" t="s">
        <v>85</v>
      </c>
      <c r="AW331" s="226" t="s">
        <v>31</v>
      </c>
      <c r="AX331" s="226" t="s">
        <v>75</v>
      </c>
      <c r="AY331" s="238" t="s">
        <v>146</v>
      </c>
    </row>
    <row r="332" s="226" customFormat="true" ht="12.8" hidden="false" customHeight="false" outlineLevel="0" collapsed="false">
      <c r="B332" s="227"/>
      <c r="C332" s="228"/>
      <c r="D332" s="229" t="s">
        <v>154</v>
      </c>
      <c r="E332" s="230"/>
      <c r="F332" s="231" t="s">
        <v>379</v>
      </c>
      <c r="G332" s="228"/>
      <c r="H332" s="232" t="n">
        <v>3</v>
      </c>
      <c r="I332" s="233"/>
      <c r="J332" s="228"/>
      <c r="K332" s="228"/>
      <c r="L332" s="234"/>
      <c r="M332" s="235"/>
      <c r="N332" s="236"/>
      <c r="O332" s="236"/>
      <c r="P332" s="236"/>
      <c r="Q332" s="236"/>
      <c r="R332" s="236"/>
      <c r="S332" s="236"/>
      <c r="T332" s="237"/>
      <c r="AT332" s="238" t="s">
        <v>154</v>
      </c>
      <c r="AU332" s="238" t="s">
        <v>85</v>
      </c>
      <c r="AV332" s="226" t="s">
        <v>85</v>
      </c>
      <c r="AW332" s="226" t="s">
        <v>31</v>
      </c>
      <c r="AX332" s="226" t="s">
        <v>75</v>
      </c>
      <c r="AY332" s="238" t="s">
        <v>146</v>
      </c>
    </row>
    <row r="333" s="226" customFormat="true" ht="12.8" hidden="false" customHeight="false" outlineLevel="0" collapsed="false">
      <c r="B333" s="227"/>
      <c r="C333" s="228"/>
      <c r="D333" s="229" t="s">
        <v>154</v>
      </c>
      <c r="E333" s="230"/>
      <c r="F333" s="231" t="s">
        <v>380</v>
      </c>
      <c r="G333" s="228"/>
      <c r="H333" s="232" t="n">
        <v>1</v>
      </c>
      <c r="I333" s="233"/>
      <c r="J333" s="228"/>
      <c r="K333" s="228"/>
      <c r="L333" s="234"/>
      <c r="M333" s="235"/>
      <c r="N333" s="236"/>
      <c r="O333" s="236"/>
      <c r="P333" s="236"/>
      <c r="Q333" s="236"/>
      <c r="R333" s="236"/>
      <c r="S333" s="236"/>
      <c r="T333" s="237"/>
      <c r="AT333" s="238" t="s">
        <v>154</v>
      </c>
      <c r="AU333" s="238" t="s">
        <v>85</v>
      </c>
      <c r="AV333" s="226" t="s">
        <v>85</v>
      </c>
      <c r="AW333" s="226" t="s">
        <v>31</v>
      </c>
      <c r="AX333" s="226" t="s">
        <v>75</v>
      </c>
      <c r="AY333" s="238" t="s">
        <v>146</v>
      </c>
    </row>
    <row r="334" s="239" customFormat="true" ht="12.8" hidden="false" customHeight="false" outlineLevel="0" collapsed="false">
      <c r="B334" s="240"/>
      <c r="C334" s="241"/>
      <c r="D334" s="229" t="s">
        <v>154</v>
      </c>
      <c r="E334" s="242"/>
      <c r="F334" s="243" t="s">
        <v>159</v>
      </c>
      <c r="G334" s="241"/>
      <c r="H334" s="244" t="n">
        <v>5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AT334" s="250" t="s">
        <v>154</v>
      </c>
      <c r="AU334" s="250" t="s">
        <v>85</v>
      </c>
      <c r="AV334" s="239" t="s">
        <v>152</v>
      </c>
      <c r="AW334" s="239" t="s">
        <v>31</v>
      </c>
      <c r="AX334" s="239" t="s">
        <v>83</v>
      </c>
      <c r="AY334" s="250" t="s">
        <v>146</v>
      </c>
    </row>
    <row r="335" s="31" customFormat="true" ht="24.15" hidden="false" customHeight="true" outlineLevel="0" collapsed="false">
      <c r="A335" s="24"/>
      <c r="B335" s="25"/>
      <c r="C335" s="212" t="s">
        <v>381</v>
      </c>
      <c r="D335" s="212" t="s">
        <v>148</v>
      </c>
      <c r="E335" s="213" t="s">
        <v>382</v>
      </c>
      <c r="F335" s="214" t="s">
        <v>383</v>
      </c>
      <c r="G335" s="215" t="s">
        <v>260</v>
      </c>
      <c r="H335" s="216" t="n">
        <v>1</v>
      </c>
      <c r="I335" s="217"/>
      <c r="J335" s="218" t="n">
        <f aca="false">ROUND(I335*H335,2)</f>
        <v>0</v>
      </c>
      <c r="K335" s="219"/>
      <c r="L335" s="30"/>
      <c r="M335" s="220"/>
      <c r="N335" s="221" t="s">
        <v>40</v>
      </c>
      <c r="O335" s="74"/>
      <c r="P335" s="222" t="n">
        <f aca="false">O335*H335</f>
        <v>0</v>
      </c>
      <c r="Q335" s="222" t="n">
        <v>0.02592</v>
      </c>
      <c r="R335" s="222" t="n">
        <f aca="false">Q335*H335</f>
        <v>0.02592</v>
      </c>
      <c r="S335" s="222" t="n">
        <v>0</v>
      </c>
      <c r="T335" s="223" t="n">
        <f aca="false">S335*H335</f>
        <v>0</v>
      </c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R335" s="224" t="s">
        <v>152</v>
      </c>
      <c r="AT335" s="224" t="s">
        <v>148</v>
      </c>
      <c r="AU335" s="224" t="s">
        <v>85</v>
      </c>
      <c r="AY335" s="3" t="s">
        <v>146</v>
      </c>
      <c r="BE335" s="225" t="n">
        <f aca="false">IF(N335="základní",J335,0)</f>
        <v>0</v>
      </c>
      <c r="BF335" s="225" t="n">
        <f aca="false">IF(N335="snížená",J335,0)</f>
        <v>0</v>
      </c>
      <c r="BG335" s="225" t="n">
        <f aca="false">IF(N335="zákl. přenesená",J335,0)</f>
        <v>0</v>
      </c>
      <c r="BH335" s="225" t="n">
        <f aca="false">IF(N335="sníž. přenesená",J335,0)</f>
        <v>0</v>
      </c>
      <c r="BI335" s="225" t="n">
        <f aca="false">IF(N335="nulová",J335,0)</f>
        <v>0</v>
      </c>
      <c r="BJ335" s="3" t="s">
        <v>83</v>
      </c>
      <c r="BK335" s="225" t="n">
        <f aca="false">ROUND(I335*H335,2)</f>
        <v>0</v>
      </c>
      <c r="BL335" s="3" t="s">
        <v>152</v>
      </c>
      <c r="BM335" s="224" t="s">
        <v>384</v>
      </c>
    </row>
    <row r="336" s="226" customFormat="true" ht="12.8" hidden="false" customHeight="false" outlineLevel="0" collapsed="false">
      <c r="B336" s="227"/>
      <c r="C336" s="228"/>
      <c r="D336" s="229" t="s">
        <v>154</v>
      </c>
      <c r="E336" s="230"/>
      <c r="F336" s="231" t="s">
        <v>385</v>
      </c>
      <c r="G336" s="228"/>
      <c r="H336" s="232" t="n">
        <v>1</v>
      </c>
      <c r="I336" s="233"/>
      <c r="J336" s="228"/>
      <c r="K336" s="228"/>
      <c r="L336" s="234"/>
      <c r="M336" s="235"/>
      <c r="N336" s="236"/>
      <c r="O336" s="236"/>
      <c r="P336" s="236"/>
      <c r="Q336" s="236"/>
      <c r="R336" s="236"/>
      <c r="S336" s="236"/>
      <c r="T336" s="237"/>
      <c r="AT336" s="238" t="s">
        <v>154</v>
      </c>
      <c r="AU336" s="238" t="s">
        <v>85</v>
      </c>
      <c r="AV336" s="226" t="s">
        <v>85</v>
      </c>
      <c r="AW336" s="226" t="s">
        <v>31</v>
      </c>
      <c r="AX336" s="226" t="s">
        <v>83</v>
      </c>
      <c r="AY336" s="238" t="s">
        <v>146</v>
      </c>
    </row>
    <row r="337" s="31" customFormat="true" ht="24.15" hidden="false" customHeight="true" outlineLevel="0" collapsed="false">
      <c r="A337" s="24"/>
      <c r="B337" s="25"/>
      <c r="C337" s="212" t="s">
        <v>386</v>
      </c>
      <c r="D337" s="212" t="s">
        <v>148</v>
      </c>
      <c r="E337" s="213" t="s">
        <v>387</v>
      </c>
      <c r="F337" s="214" t="s">
        <v>388</v>
      </c>
      <c r="G337" s="215" t="s">
        <v>260</v>
      </c>
      <c r="H337" s="216" t="n">
        <v>2</v>
      </c>
      <c r="I337" s="217"/>
      <c r="J337" s="218" t="n">
        <f aca="false">ROUND(I337*H337,2)</f>
        <v>0</v>
      </c>
      <c r="K337" s="219"/>
      <c r="L337" s="30"/>
      <c r="M337" s="220"/>
      <c r="N337" s="221" t="s">
        <v>40</v>
      </c>
      <c r="O337" s="74"/>
      <c r="P337" s="222" t="n">
        <f aca="false">O337*H337</f>
        <v>0</v>
      </c>
      <c r="Q337" s="222" t="n">
        <v>0.01827</v>
      </c>
      <c r="R337" s="222" t="n">
        <f aca="false">Q337*H337</f>
        <v>0.03654</v>
      </c>
      <c r="S337" s="222" t="n">
        <v>0</v>
      </c>
      <c r="T337" s="223" t="n">
        <f aca="false">S337*H337</f>
        <v>0</v>
      </c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R337" s="224" t="s">
        <v>152</v>
      </c>
      <c r="AT337" s="224" t="s">
        <v>148</v>
      </c>
      <c r="AU337" s="224" t="s">
        <v>85</v>
      </c>
      <c r="AY337" s="3" t="s">
        <v>146</v>
      </c>
      <c r="BE337" s="225" t="n">
        <f aca="false">IF(N337="základní",J337,0)</f>
        <v>0</v>
      </c>
      <c r="BF337" s="225" t="n">
        <f aca="false">IF(N337="snížená",J337,0)</f>
        <v>0</v>
      </c>
      <c r="BG337" s="225" t="n">
        <f aca="false">IF(N337="zákl. přenesená",J337,0)</f>
        <v>0</v>
      </c>
      <c r="BH337" s="225" t="n">
        <f aca="false">IF(N337="sníž. přenesená",J337,0)</f>
        <v>0</v>
      </c>
      <c r="BI337" s="225" t="n">
        <f aca="false">IF(N337="nulová",J337,0)</f>
        <v>0</v>
      </c>
      <c r="BJ337" s="3" t="s">
        <v>83</v>
      </c>
      <c r="BK337" s="225" t="n">
        <f aca="false">ROUND(I337*H337,2)</f>
        <v>0</v>
      </c>
      <c r="BL337" s="3" t="s">
        <v>152</v>
      </c>
      <c r="BM337" s="224" t="s">
        <v>389</v>
      </c>
    </row>
    <row r="338" s="226" customFormat="true" ht="12.8" hidden="false" customHeight="false" outlineLevel="0" collapsed="false">
      <c r="B338" s="227"/>
      <c r="C338" s="228"/>
      <c r="D338" s="229" t="s">
        <v>154</v>
      </c>
      <c r="E338" s="230"/>
      <c r="F338" s="231" t="s">
        <v>390</v>
      </c>
      <c r="G338" s="228"/>
      <c r="H338" s="232" t="n">
        <v>1</v>
      </c>
      <c r="I338" s="233"/>
      <c r="J338" s="228"/>
      <c r="K338" s="228"/>
      <c r="L338" s="234"/>
      <c r="M338" s="235"/>
      <c r="N338" s="236"/>
      <c r="O338" s="236"/>
      <c r="P338" s="236"/>
      <c r="Q338" s="236"/>
      <c r="R338" s="236"/>
      <c r="S338" s="236"/>
      <c r="T338" s="237"/>
      <c r="AT338" s="238" t="s">
        <v>154</v>
      </c>
      <c r="AU338" s="238" t="s">
        <v>85</v>
      </c>
      <c r="AV338" s="226" t="s">
        <v>85</v>
      </c>
      <c r="AW338" s="226" t="s">
        <v>31</v>
      </c>
      <c r="AX338" s="226" t="s">
        <v>75</v>
      </c>
      <c r="AY338" s="238" t="s">
        <v>146</v>
      </c>
    </row>
    <row r="339" s="226" customFormat="true" ht="12.8" hidden="false" customHeight="false" outlineLevel="0" collapsed="false">
      <c r="B339" s="227"/>
      <c r="C339" s="228"/>
      <c r="D339" s="229" t="s">
        <v>154</v>
      </c>
      <c r="E339" s="230"/>
      <c r="F339" s="231" t="s">
        <v>391</v>
      </c>
      <c r="G339" s="228"/>
      <c r="H339" s="232" t="n">
        <v>1</v>
      </c>
      <c r="I339" s="233"/>
      <c r="J339" s="228"/>
      <c r="K339" s="228"/>
      <c r="L339" s="234"/>
      <c r="M339" s="235"/>
      <c r="N339" s="236"/>
      <c r="O339" s="236"/>
      <c r="P339" s="236"/>
      <c r="Q339" s="236"/>
      <c r="R339" s="236"/>
      <c r="S339" s="236"/>
      <c r="T339" s="237"/>
      <c r="AT339" s="238" t="s">
        <v>154</v>
      </c>
      <c r="AU339" s="238" t="s">
        <v>85</v>
      </c>
      <c r="AV339" s="226" t="s">
        <v>85</v>
      </c>
      <c r="AW339" s="226" t="s">
        <v>31</v>
      </c>
      <c r="AX339" s="226" t="s">
        <v>75</v>
      </c>
      <c r="AY339" s="238" t="s">
        <v>146</v>
      </c>
    </row>
    <row r="340" s="239" customFormat="true" ht="12.8" hidden="false" customHeight="false" outlineLevel="0" collapsed="false">
      <c r="B340" s="240"/>
      <c r="C340" s="241"/>
      <c r="D340" s="229" t="s">
        <v>154</v>
      </c>
      <c r="E340" s="242"/>
      <c r="F340" s="243" t="s">
        <v>159</v>
      </c>
      <c r="G340" s="241"/>
      <c r="H340" s="244" t="n">
        <v>2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AT340" s="250" t="s">
        <v>154</v>
      </c>
      <c r="AU340" s="250" t="s">
        <v>85</v>
      </c>
      <c r="AV340" s="239" t="s">
        <v>152</v>
      </c>
      <c r="AW340" s="239" t="s">
        <v>31</v>
      </c>
      <c r="AX340" s="239" t="s">
        <v>83</v>
      </c>
      <c r="AY340" s="250" t="s">
        <v>146</v>
      </c>
    </row>
    <row r="341" s="31" customFormat="true" ht="24.15" hidden="false" customHeight="true" outlineLevel="0" collapsed="false">
      <c r="A341" s="24"/>
      <c r="B341" s="25"/>
      <c r="C341" s="212" t="s">
        <v>392</v>
      </c>
      <c r="D341" s="212" t="s">
        <v>148</v>
      </c>
      <c r="E341" s="213" t="s">
        <v>393</v>
      </c>
      <c r="F341" s="214" t="s">
        <v>394</v>
      </c>
      <c r="G341" s="215" t="s">
        <v>260</v>
      </c>
      <c r="H341" s="216" t="n">
        <v>2</v>
      </c>
      <c r="I341" s="217"/>
      <c r="J341" s="218" t="n">
        <f aca="false">ROUND(I341*H341,2)</f>
        <v>0</v>
      </c>
      <c r="K341" s="219"/>
      <c r="L341" s="30"/>
      <c r="M341" s="220"/>
      <c r="N341" s="221" t="s">
        <v>40</v>
      </c>
      <c r="O341" s="74"/>
      <c r="P341" s="222" t="n">
        <f aca="false">O341*H341</f>
        <v>0</v>
      </c>
      <c r="Q341" s="222" t="n">
        <v>0.02277</v>
      </c>
      <c r="R341" s="222" t="n">
        <f aca="false">Q341*H341</f>
        <v>0.04554</v>
      </c>
      <c r="S341" s="222" t="n">
        <v>0</v>
      </c>
      <c r="T341" s="223" t="n">
        <f aca="false">S341*H341</f>
        <v>0</v>
      </c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R341" s="224" t="s">
        <v>152</v>
      </c>
      <c r="AT341" s="224" t="s">
        <v>148</v>
      </c>
      <c r="AU341" s="224" t="s">
        <v>85</v>
      </c>
      <c r="AY341" s="3" t="s">
        <v>146</v>
      </c>
      <c r="BE341" s="225" t="n">
        <f aca="false">IF(N341="základní",J341,0)</f>
        <v>0</v>
      </c>
      <c r="BF341" s="225" t="n">
        <f aca="false">IF(N341="snížená",J341,0)</f>
        <v>0</v>
      </c>
      <c r="BG341" s="225" t="n">
        <f aca="false">IF(N341="zákl. přenesená",J341,0)</f>
        <v>0</v>
      </c>
      <c r="BH341" s="225" t="n">
        <f aca="false">IF(N341="sníž. přenesená",J341,0)</f>
        <v>0</v>
      </c>
      <c r="BI341" s="225" t="n">
        <f aca="false">IF(N341="nulová",J341,0)</f>
        <v>0</v>
      </c>
      <c r="BJ341" s="3" t="s">
        <v>83</v>
      </c>
      <c r="BK341" s="225" t="n">
        <f aca="false">ROUND(I341*H341,2)</f>
        <v>0</v>
      </c>
      <c r="BL341" s="3" t="s">
        <v>152</v>
      </c>
      <c r="BM341" s="224" t="s">
        <v>395</v>
      </c>
    </row>
    <row r="342" s="226" customFormat="true" ht="12.8" hidden="false" customHeight="false" outlineLevel="0" collapsed="false">
      <c r="B342" s="227"/>
      <c r="C342" s="228"/>
      <c r="D342" s="229" t="s">
        <v>154</v>
      </c>
      <c r="E342" s="230"/>
      <c r="F342" s="231" t="s">
        <v>396</v>
      </c>
      <c r="G342" s="228"/>
      <c r="H342" s="232" t="n">
        <v>2</v>
      </c>
      <c r="I342" s="233"/>
      <c r="J342" s="228"/>
      <c r="K342" s="228"/>
      <c r="L342" s="234"/>
      <c r="M342" s="235"/>
      <c r="N342" s="236"/>
      <c r="O342" s="236"/>
      <c r="P342" s="236"/>
      <c r="Q342" s="236"/>
      <c r="R342" s="236"/>
      <c r="S342" s="236"/>
      <c r="T342" s="237"/>
      <c r="AT342" s="238" t="s">
        <v>154</v>
      </c>
      <c r="AU342" s="238" t="s">
        <v>85</v>
      </c>
      <c r="AV342" s="226" t="s">
        <v>85</v>
      </c>
      <c r="AW342" s="226" t="s">
        <v>31</v>
      </c>
      <c r="AX342" s="226" t="s">
        <v>83</v>
      </c>
      <c r="AY342" s="238" t="s">
        <v>146</v>
      </c>
    </row>
    <row r="343" s="31" customFormat="true" ht="14.4" hidden="false" customHeight="true" outlineLevel="0" collapsed="false">
      <c r="A343" s="24"/>
      <c r="B343" s="25"/>
      <c r="C343" s="212" t="s">
        <v>397</v>
      </c>
      <c r="D343" s="212" t="s">
        <v>148</v>
      </c>
      <c r="E343" s="213" t="s">
        <v>398</v>
      </c>
      <c r="F343" s="214" t="s">
        <v>399</v>
      </c>
      <c r="G343" s="215" t="s">
        <v>151</v>
      </c>
      <c r="H343" s="216" t="n">
        <v>1.677</v>
      </c>
      <c r="I343" s="217"/>
      <c r="J343" s="218" t="n">
        <f aca="false">ROUND(I343*H343,2)</f>
        <v>0</v>
      </c>
      <c r="K343" s="219"/>
      <c r="L343" s="30"/>
      <c r="M343" s="220"/>
      <c r="N343" s="221" t="s">
        <v>40</v>
      </c>
      <c r="O343" s="74"/>
      <c r="P343" s="222" t="n">
        <f aca="false">O343*H343</f>
        <v>0</v>
      </c>
      <c r="Q343" s="222" t="n">
        <v>2.25634</v>
      </c>
      <c r="R343" s="222" t="n">
        <f aca="false">Q343*H343</f>
        <v>3.78388218</v>
      </c>
      <c r="S343" s="222" t="n">
        <v>0</v>
      </c>
      <c r="T343" s="223" t="n">
        <f aca="false">S343*H343</f>
        <v>0</v>
      </c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R343" s="224" t="s">
        <v>152</v>
      </c>
      <c r="AT343" s="224" t="s">
        <v>148</v>
      </c>
      <c r="AU343" s="224" t="s">
        <v>85</v>
      </c>
      <c r="AY343" s="3" t="s">
        <v>146</v>
      </c>
      <c r="BE343" s="225" t="n">
        <f aca="false">IF(N343="základní",J343,0)</f>
        <v>0</v>
      </c>
      <c r="BF343" s="225" t="n">
        <f aca="false">IF(N343="snížená",J343,0)</f>
        <v>0</v>
      </c>
      <c r="BG343" s="225" t="n">
        <f aca="false">IF(N343="zákl. přenesená",J343,0)</f>
        <v>0</v>
      </c>
      <c r="BH343" s="225" t="n">
        <f aca="false">IF(N343="sníž. přenesená",J343,0)</f>
        <v>0</v>
      </c>
      <c r="BI343" s="225" t="n">
        <f aca="false">IF(N343="nulová",J343,0)</f>
        <v>0</v>
      </c>
      <c r="BJ343" s="3" t="s">
        <v>83</v>
      </c>
      <c r="BK343" s="225" t="n">
        <f aca="false">ROUND(I343*H343,2)</f>
        <v>0</v>
      </c>
      <c r="BL343" s="3" t="s">
        <v>152</v>
      </c>
      <c r="BM343" s="224" t="s">
        <v>400</v>
      </c>
    </row>
    <row r="344" s="226" customFormat="true" ht="12.8" hidden="false" customHeight="false" outlineLevel="0" collapsed="false">
      <c r="B344" s="227"/>
      <c r="C344" s="228"/>
      <c r="D344" s="229" t="s">
        <v>154</v>
      </c>
      <c r="E344" s="230"/>
      <c r="F344" s="231" t="s">
        <v>401</v>
      </c>
      <c r="G344" s="228"/>
      <c r="H344" s="232" t="n">
        <v>1.677</v>
      </c>
      <c r="I344" s="233"/>
      <c r="J344" s="228"/>
      <c r="K344" s="228"/>
      <c r="L344" s="234"/>
      <c r="M344" s="235"/>
      <c r="N344" s="236"/>
      <c r="O344" s="236"/>
      <c r="P344" s="236"/>
      <c r="Q344" s="236"/>
      <c r="R344" s="236"/>
      <c r="S344" s="236"/>
      <c r="T344" s="237"/>
      <c r="AT344" s="238" t="s">
        <v>154</v>
      </c>
      <c r="AU344" s="238" t="s">
        <v>85</v>
      </c>
      <c r="AV344" s="226" t="s">
        <v>85</v>
      </c>
      <c r="AW344" s="226" t="s">
        <v>31</v>
      </c>
      <c r="AX344" s="226" t="s">
        <v>83</v>
      </c>
      <c r="AY344" s="238" t="s">
        <v>146</v>
      </c>
    </row>
    <row r="345" s="31" customFormat="true" ht="24.15" hidden="false" customHeight="true" outlineLevel="0" collapsed="false">
      <c r="A345" s="24"/>
      <c r="B345" s="25"/>
      <c r="C345" s="212" t="s">
        <v>402</v>
      </c>
      <c r="D345" s="212" t="s">
        <v>148</v>
      </c>
      <c r="E345" s="213" t="s">
        <v>403</v>
      </c>
      <c r="F345" s="214" t="s">
        <v>404</v>
      </c>
      <c r="G345" s="215" t="s">
        <v>151</v>
      </c>
      <c r="H345" s="216" t="n">
        <v>15.469</v>
      </c>
      <c r="I345" s="217"/>
      <c r="J345" s="218" t="n">
        <f aca="false">ROUND(I345*H345,2)</f>
        <v>0</v>
      </c>
      <c r="K345" s="219"/>
      <c r="L345" s="30"/>
      <c r="M345" s="220"/>
      <c r="N345" s="221" t="s">
        <v>40</v>
      </c>
      <c r="O345" s="74"/>
      <c r="P345" s="222" t="n">
        <f aca="false">O345*H345</f>
        <v>0</v>
      </c>
      <c r="Q345" s="222" t="n">
        <v>2.45329</v>
      </c>
      <c r="R345" s="222" t="n">
        <f aca="false">Q345*H345</f>
        <v>37.94994301</v>
      </c>
      <c r="S345" s="222" t="n">
        <v>0</v>
      </c>
      <c r="T345" s="223" t="n">
        <f aca="false">S345*H345</f>
        <v>0</v>
      </c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R345" s="224" t="s">
        <v>152</v>
      </c>
      <c r="AT345" s="224" t="s">
        <v>148</v>
      </c>
      <c r="AU345" s="224" t="s">
        <v>85</v>
      </c>
      <c r="AY345" s="3" t="s">
        <v>146</v>
      </c>
      <c r="BE345" s="225" t="n">
        <f aca="false">IF(N345="základní",J345,0)</f>
        <v>0</v>
      </c>
      <c r="BF345" s="225" t="n">
        <f aca="false">IF(N345="snížená",J345,0)</f>
        <v>0</v>
      </c>
      <c r="BG345" s="225" t="n">
        <f aca="false">IF(N345="zákl. přenesená",J345,0)</f>
        <v>0</v>
      </c>
      <c r="BH345" s="225" t="n">
        <f aca="false">IF(N345="sníž. přenesená",J345,0)</f>
        <v>0</v>
      </c>
      <c r="BI345" s="225" t="n">
        <f aca="false">IF(N345="nulová",J345,0)</f>
        <v>0</v>
      </c>
      <c r="BJ345" s="3" t="s">
        <v>83</v>
      </c>
      <c r="BK345" s="225" t="n">
        <f aca="false">ROUND(I345*H345,2)</f>
        <v>0</v>
      </c>
      <c r="BL345" s="3" t="s">
        <v>152</v>
      </c>
      <c r="BM345" s="224" t="s">
        <v>405</v>
      </c>
    </row>
    <row r="346" s="226" customFormat="true" ht="12.8" hidden="false" customHeight="false" outlineLevel="0" collapsed="false">
      <c r="B346" s="227"/>
      <c r="C346" s="228"/>
      <c r="D346" s="229" t="s">
        <v>154</v>
      </c>
      <c r="E346" s="230"/>
      <c r="F346" s="231" t="s">
        <v>406</v>
      </c>
      <c r="G346" s="228"/>
      <c r="H346" s="232" t="n">
        <v>3.071</v>
      </c>
      <c r="I346" s="233"/>
      <c r="J346" s="228"/>
      <c r="K346" s="228"/>
      <c r="L346" s="234"/>
      <c r="M346" s="235"/>
      <c r="N346" s="236"/>
      <c r="O346" s="236"/>
      <c r="P346" s="236"/>
      <c r="Q346" s="236"/>
      <c r="R346" s="236"/>
      <c r="S346" s="236"/>
      <c r="T346" s="237"/>
      <c r="AT346" s="238" t="s">
        <v>154</v>
      </c>
      <c r="AU346" s="238" t="s">
        <v>85</v>
      </c>
      <c r="AV346" s="226" t="s">
        <v>85</v>
      </c>
      <c r="AW346" s="226" t="s">
        <v>31</v>
      </c>
      <c r="AX346" s="226" t="s">
        <v>75</v>
      </c>
      <c r="AY346" s="238" t="s">
        <v>146</v>
      </c>
    </row>
    <row r="347" s="226" customFormat="true" ht="12.8" hidden="false" customHeight="false" outlineLevel="0" collapsed="false">
      <c r="B347" s="227"/>
      <c r="C347" s="228"/>
      <c r="D347" s="229" t="s">
        <v>154</v>
      </c>
      <c r="E347" s="230"/>
      <c r="F347" s="231" t="s">
        <v>407</v>
      </c>
      <c r="G347" s="228"/>
      <c r="H347" s="232" t="n">
        <v>1.575</v>
      </c>
      <c r="I347" s="233"/>
      <c r="J347" s="228"/>
      <c r="K347" s="228"/>
      <c r="L347" s="234"/>
      <c r="M347" s="235"/>
      <c r="N347" s="236"/>
      <c r="O347" s="236"/>
      <c r="P347" s="236"/>
      <c r="Q347" s="236"/>
      <c r="R347" s="236"/>
      <c r="S347" s="236"/>
      <c r="T347" s="237"/>
      <c r="AT347" s="238" t="s">
        <v>154</v>
      </c>
      <c r="AU347" s="238" t="s">
        <v>85</v>
      </c>
      <c r="AV347" s="226" t="s">
        <v>85</v>
      </c>
      <c r="AW347" s="226" t="s">
        <v>31</v>
      </c>
      <c r="AX347" s="226" t="s">
        <v>75</v>
      </c>
      <c r="AY347" s="238" t="s">
        <v>146</v>
      </c>
    </row>
    <row r="348" s="226" customFormat="true" ht="12.8" hidden="false" customHeight="false" outlineLevel="0" collapsed="false">
      <c r="B348" s="227"/>
      <c r="C348" s="228"/>
      <c r="D348" s="229" t="s">
        <v>154</v>
      </c>
      <c r="E348" s="230"/>
      <c r="F348" s="231" t="s">
        <v>408</v>
      </c>
      <c r="G348" s="228"/>
      <c r="H348" s="232" t="n">
        <v>2.363</v>
      </c>
      <c r="I348" s="233"/>
      <c r="J348" s="228"/>
      <c r="K348" s="228"/>
      <c r="L348" s="234"/>
      <c r="M348" s="235"/>
      <c r="N348" s="236"/>
      <c r="O348" s="236"/>
      <c r="P348" s="236"/>
      <c r="Q348" s="236"/>
      <c r="R348" s="236"/>
      <c r="S348" s="236"/>
      <c r="T348" s="237"/>
      <c r="AT348" s="238" t="s">
        <v>154</v>
      </c>
      <c r="AU348" s="238" t="s">
        <v>85</v>
      </c>
      <c r="AV348" s="226" t="s">
        <v>85</v>
      </c>
      <c r="AW348" s="226" t="s">
        <v>31</v>
      </c>
      <c r="AX348" s="226" t="s">
        <v>75</v>
      </c>
      <c r="AY348" s="238" t="s">
        <v>146</v>
      </c>
    </row>
    <row r="349" s="226" customFormat="true" ht="12.8" hidden="false" customHeight="false" outlineLevel="0" collapsed="false">
      <c r="B349" s="227"/>
      <c r="C349" s="228"/>
      <c r="D349" s="229" t="s">
        <v>154</v>
      </c>
      <c r="E349" s="230"/>
      <c r="F349" s="231" t="s">
        <v>409</v>
      </c>
      <c r="G349" s="228"/>
      <c r="H349" s="232" t="n">
        <v>5.29</v>
      </c>
      <c r="I349" s="233"/>
      <c r="J349" s="228"/>
      <c r="K349" s="228"/>
      <c r="L349" s="234"/>
      <c r="M349" s="235"/>
      <c r="N349" s="236"/>
      <c r="O349" s="236"/>
      <c r="P349" s="236"/>
      <c r="Q349" s="236"/>
      <c r="R349" s="236"/>
      <c r="S349" s="236"/>
      <c r="T349" s="237"/>
      <c r="AT349" s="238" t="s">
        <v>154</v>
      </c>
      <c r="AU349" s="238" t="s">
        <v>85</v>
      </c>
      <c r="AV349" s="226" t="s">
        <v>85</v>
      </c>
      <c r="AW349" s="226" t="s">
        <v>31</v>
      </c>
      <c r="AX349" s="226" t="s">
        <v>75</v>
      </c>
      <c r="AY349" s="238" t="s">
        <v>146</v>
      </c>
    </row>
    <row r="350" s="226" customFormat="true" ht="12.8" hidden="false" customHeight="false" outlineLevel="0" collapsed="false">
      <c r="B350" s="227"/>
      <c r="C350" s="228"/>
      <c r="D350" s="229" t="s">
        <v>154</v>
      </c>
      <c r="E350" s="230"/>
      <c r="F350" s="231" t="s">
        <v>410</v>
      </c>
      <c r="G350" s="228"/>
      <c r="H350" s="232" t="n">
        <v>1.531</v>
      </c>
      <c r="I350" s="233"/>
      <c r="J350" s="228"/>
      <c r="K350" s="228"/>
      <c r="L350" s="234"/>
      <c r="M350" s="235"/>
      <c r="N350" s="236"/>
      <c r="O350" s="236"/>
      <c r="P350" s="236"/>
      <c r="Q350" s="236"/>
      <c r="R350" s="236"/>
      <c r="S350" s="236"/>
      <c r="T350" s="237"/>
      <c r="AT350" s="238" t="s">
        <v>154</v>
      </c>
      <c r="AU350" s="238" t="s">
        <v>85</v>
      </c>
      <c r="AV350" s="226" t="s">
        <v>85</v>
      </c>
      <c r="AW350" s="226" t="s">
        <v>31</v>
      </c>
      <c r="AX350" s="226" t="s">
        <v>75</v>
      </c>
      <c r="AY350" s="238" t="s">
        <v>146</v>
      </c>
    </row>
    <row r="351" s="226" customFormat="true" ht="12.8" hidden="false" customHeight="false" outlineLevel="0" collapsed="false">
      <c r="B351" s="227"/>
      <c r="C351" s="228"/>
      <c r="D351" s="229" t="s">
        <v>154</v>
      </c>
      <c r="E351" s="230"/>
      <c r="F351" s="231" t="s">
        <v>411</v>
      </c>
      <c r="G351" s="228"/>
      <c r="H351" s="232" t="n">
        <v>1.188</v>
      </c>
      <c r="I351" s="233"/>
      <c r="J351" s="228"/>
      <c r="K351" s="228"/>
      <c r="L351" s="234"/>
      <c r="M351" s="235"/>
      <c r="N351" s="236"/>
      <c r="O351" s="236"/>
      <c r="P351" s="236"/>
      <c r="Q351" s="236"/>
      <c r="R351" s="236"/>
      <c r="S351" s="236"/>
      <c r="T351" s="237"/>
      <c r="AT351" s="238" t="s">
        <v>154</v>
      </c>
      <c r="AU351" s="238" t="s">
        <v>85</v>
      </c>
      <c r="AV351" s="226" t="s">
        <v>85</v>
      </c>
      <c r="AW351" s="226" t="s">
        <v>31</v>
      </c>
      <c r="AX351" s="226" t="s">
        <v>75</v>
      </c>
      <c r="AY351" s="238" t="s">
        <v>146</v>
      </c>
    </row>
    <row r="352" s="251" customFormat="true" ht="12.8" hidden="false" customHeight="false" outlineLevel="0" collapsed="false">
      <c r="B352" s="252"/>
      <c r="C352" s="253"/>
      <c r="D352" s="229" t="s">
        <v>154</v>
      </c>
      <c r="E352" s="254"/>
      <c r="F352" s="255" t="s">
        <v>365</v>
      </c>
      <c r="G352" s="253"/>
      <c r="H352" s="256" t="n">
        <v>15.018</v>
      </c>
      <c r="I352" s="257"/>
      <c r="J352" s="253"/>
      <c r="K352" s="253"/>
      <c r="L352" s="258"/>
      <c r="M352" s="259"/>
      <c r="N352" s="260"/>
      <c r="O352" s="260"/>
      <c r="P352" s="260"/>
      <c r="Q352" s="260"/>
      <c r="R352" s="260"/>
      <c r="S352" s="260"/>
      <c r="T352" s="261"/>
      <c r="AT352" s="262" t="s">
        <v>154</v>
      </c>
      <c r="AU352" s="262" t="s">
        <v>85</v>
      </c>
      <c r="AV352" s="251" t="s">
        <v>160</v>
      </c>
      <c r="AW352" s="251" t="s">
        <v>31</v>
      </c>
      <c r="AX352" s="251" t="s">
        <v>75</v>
      </c>
      <c r="AY352" s="262" t="s">
        <v>146</v>
      </c>
    </row>
    <row r="353" s="226" customFormat="true" ht="12.8" hidden="false" customHeight="false" outlineLevel="0" collapsed="false">
      <c r="B353" s="227"/>
      <c r="C353" s="228"/>
      <c r="D353" s="229" t="s">
        <v>154</v>
      </c>
      <c r="E353" s="230"/>
      <c r="F353" s="231" t="s">
        <v>412</v>
      </c>
      <c r="G353" s="228"/>
      <c r="H353" s="232" t="n">
        <v>0.451</v>
      </c>
      <c r="I353" s="233"/>
      <c r="J353" s="228"/>
      <c r="K353" s="228"/>
      <c r="L353" s="234"/>
      <c r="M353" s="235"/>
      <c r="N353" s="236"/>
      <c r="O353" s="236"/>
      <c r="P353" s="236"/>
      <c r="Q353" s="236"/>
      <c r="R353" s="236"/>
      <c r="S353" s="236"/>
      <c r="T353" s="237"/>
      <c r="AT353" s="238" t="s">
        <v>154</v>
      </c>
      <c r="AU353" s="238" t="s">
        <v>85</v>
      </c>
      <c r="AV353" s="226" t="s">
        <v>85</v>
      </c>
      <c r="AW353" s="226" t="s">
        <v>31</v>
      </c>
      <c r="AX353" s="226" t="s">
        <v>75</v>
      </c>
      <c r="AY353" s="238" t="s">
        <v>146</v>
      </c>
    </row>
    <row r="354" s="239" customFormat="true" ht="12.8" hidden="false" customHeight="false" outlineLevel="0" collapsed="false">
      <c r="B354" s="240"/>
      <c r="C354" s="241"/>
      <c r="D354" s="229" t="s">
        <v>154</v>
      </c>
      <c r="E354" s="242"/>
      <c r="F354" s="243" t="s">
        <v>159</v>
      </c>
      <c r="G354" s="241"/>
      <c r="H354" s="244" t="n">
        <v>15.469</v>
      </c>
      <c r="I354" s="245"/>
      <c r="J354" s="241"/>
      <c r="K354" s="241"/>
      <c r="L354" s="246"/>
      <c r="M354" s="247"/>
      <c r="N354" s="248"/>
      <c r="O354" s="248"/>
      <c r="P354" s="248"/>
      <c r="Q354" s="248"/>
      <c r="R354" s="248"/>
      <c r="S354" s="248"/>
      <c r="T354" s="249"/>
      <c r="AT354" s="250" t="s">
        <v>154</v>
      </c>
      <c r="AU354" s="250" t="s">
        <v>85</v>
      </c>
      <c r="AV354" s="239" t="s">
        <v>152</v>
      </c>
      <c r="AW354" s="239" t="s">
        <v>31</v>
      </c>
      <c r="AX354" s="239" t="s">
        <v>83</v>
      </c>
      <c r="AY354" s="250" t="s">
        <v>146</v>
      </c>
    </row>
    <row r="355" s="31" customFormat="true" ht="14.4" hidden="false" customHeight="true" outlineLevel="0" collapsed="false">
      <c r="A355" s="24"/>
      <c r="B355" s="25"/>
      <c r="C355" s="212" t="s">
        <v>413</v>
      </c>
      <c r="D355" s="212" t="s">
        <v>148</v>
      </c>
      <c r="E355" s="213" t="s">
        <v>414</v>
      </c>
      <c r="F355" s="214" t="s">
        <v>415</v>
      </c>
      <c r="G355" s="215" t="s">
        <v>227</v>
      </c>
      <c r="H355" s="216" t="n">
        <v>5.454</v>
      </c>
      <c r="I355" s="217"/>
      <c r="J355" s="218" t="n">
        <f aca="false">ROUND(I355*H355,2)</f>
        <v>0</v>
      </c>
      <c r="K355" s="219"/>
      <c r="L355" s="30"/>
      <c r="M355" s="220"/>
      <c r="N355" s="221" t="s">
        <v>40</v>
      </c>
      <c r="O355" s="74"/>
      <c r="P355" s="222" t="n">
        <f aca="false">O355*H355</f>
        <v>0</v>
      </c>
      <c r="Q355" s="222" t="n">
        <v>0.00264</v>
      </c>
      <c r="R355" s="222" t="n">
        <f aca="false">Q355*H355</f>
        <v>0.01439856</v>
      </c>
      <c r="S355" s="222" t="n">
        <v>0</v>
      </c>
      <c r="T355" s="223" t="n">
        <f aca="false">S355*H355</f>
        <v>0</v>
      </c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R355" s="224" t="s">
        <v>152</v>
      </c>
      <c r="AT355" s="224" t="s">
        <v>148</v>
      </c>
      <c r="AU355" s="224" t="s">
        <v>85</v>
      </c>
      <c r="AY355" s="3" t="s">
        <v>146</v>
      </c>
      <c r="BE355" s="225" t="n">
        <f aca="false">IF(N355="základní",J355,0)</f>
        <v>0</v>
      </c>
      <c r="BF355" s="225" t="n">
        <f aca="false">IF(N355="snížená",J355,0)</f>
        <v>0</v>
      </c>
      <c r="BG355" s="225" t="n">
        <f aca="false">IF(N355="zákl. přenesená",J355,0)</f>
        <v>0</v>
      </c>
      <c r="BH355" s="225" t="n">
        <f aca="false">IF(N355="sníž. přenesená",J355,0)</f>
        <v>0</v>
      </c>
      <c r="BI355" s="225" t="n">
        <f aca="false">IF(N355="nulová",J355,0)</f>
        <v>0</v>
      </c>
      <c r="BJ355" s="3" t="s">
        <v>83</v>
      </c>
      <c r="BK355" s="225" t="n">
        <f aca="false">ROUND(I355*H355,2)</f>
        <v>0</v>
      </c>
      <c r="BL355" s="3" t="s">
        <v>152</v>
      </c>
      <c r="BM355" s="224" t="s">
        <v>416</v>
      </c>
    </row>
    <row r="356" s="226" customFormat="true" ht="12.8" hidden="false" customHeight="false" outlineLevel="0" collapsed="false">
      <c r="B356" s="227"/>
      <c r="C356" s="228"/>
      <c r="D356" s="229" t="s">
        <v>154</v>
      </c>
      <c r="E356" s="230"/>
      <c r="F356" s="231" t="s">
        <v>417</v>
      </c>
      <c r="G356" s="228"/>
      <c r="H356" s="232" t="n">
        <v>0.593</v>
      </c>
      <c r="I356" s="233"/>
      <c r="J356" s="228"/>
      <c r="K356" s="228"/>
      <c r="L356" s="234"/>
      <c r="M356" s="235"/>
      <c r="N356" s="236"/>
      <c r="O356" s="236"/>
      <c r="P356" s="236"/>
      <c r="Q356" s="236"/>
      <c r="R356" s="236"/>
      <c r="S356" s="236"/>
      <c r="T356" s="237"/>
      <c r="AT356" s="238" t="s">
        <v>154</v>
      </c>
      <c r="AU356" s="238" t="s">
        <v>85</v>
      </c>
      <c r="AV356" s="226" t="s">
        <v>85</v>
      </c>
      <c r="AW356" s="226" t="s">
        <v>31</v>
      </c>
      <c r="AX356" s="226" t="s">
        <v>75</v>
      </c>
      <c r="AY356" s="238" t="s">
        <v>146</v>
      </c>
    </row>
    <row r="357" s="226" customFormat="true" ht="12.8" hidden="false" customHeight="false" outlineLevel="0" collapsed="false">
      <c r="B357" s="227"/>
      <c r="C357" s="228"/>
      <c r="D357" s="229" t="s">
        <v>154</v>
      </c>
      <c r="E357" s="230"/>
      <c r="F357" s="231" t="s">
        <v>418</v>
      </c>
      <c r="G357" s="228"/>
      <c r="H357" s="232" t="n">
        <v>1.11</v>
      </c>
      <c r="I357" s="233"/>
      <c r="J357" s="228"/>
      <c r="K357" s="228"/>
      <c r="L357" s="234"/>
      <c r="M357" s="235"/>
      <c r="N357" s="236"/>
      <c r="O357" s="236"/>
      <c r="P357" s="236"/>
      <c r="Q357" s="236"/>
      <c r="R357" s="236"/>
      <c r="S357" s="236"/>
      <c r="T357" s="237"/>
      <c r="AT357" s="238" t="s">
        <v>154</v>
      </c>
      <c r="AU357" s="238" t="s">
        <v>85</v>
      </c>
      <c r="AV357" s="226" t="s">
        <v>85</v>
      </c>
      <c r="AW357" s="226" t="s">
        <v>31</v>
      </c>
      <c r="AX357" s="226" t="s">
        <v>75</v>
      </c>
      <c r="AY357" s="238" t="s">
        <v>146</v>
      </c>
    </row>
    <row r="358" s="226" customFormat="true" ht="12.8" hidden="false" customHeight="false" outlineLevel="0" collapsed="false">
      <c r="B358" s="227"/>
      <c r="C358" s="228"/>
      <c r="D358" s="229" t="s">
        <v>154</v>
      </c>
      <c r="E358" s="230"/>
      <c r="F358" s="231" t="s">
        <v>419</v>
      </c>
      <c r="G358" s="228"/>
      <c r="H358" s="232" t="n">
        <v>1.38</v>
      </c>
      <c r="I358" s="233"/>
      <c r="J358" s="228"/>
      <c r="K358" s="228"/>
      <c r="L358" s="234"/>
      <c r="M358" s="235"/>
      <c r="N358" s="236"/>
      <c r="O358" s="236"/>
      <c r="P358" s="236"/>
      <c r="Q358" s="236"/>
      <c r="R358" s="236"/>
      <c r="S358" s="236"/>
      <c r="T358" s="237"/>
      <c r="AT358" s="238" t="s">
        <v>154</v>
      </c>
      <c r="AU358" s="238" t="s">
        <v>85</v>
      </c>
      <c r="AV358" s="226" t="s">
        <v>85</v>
      </c>
      <c r="AW358" s="226" t="s">
        <v>31</v>
      </c>
      <c r="AX358" s="226" t="s">
        <v>75</v>
      </c>
      <c r="AY358" s="238" t="s">
        <v>146</v>
      </c>
    </row>
    <row r="359" s="226" customFormat="true" ht="12.8" hidden="false" customHeight="false" outlineLevel="0" collapsed="false">
      <c r="B359" s="227"/>
      <c r="C359" s="228"/>
      <c r="D359" s="229" t="s">
        <v>154</v>
      </c>
      <c r="E359" s="230"/>
      <c r="F359" s="231" t="s">
        <v>420</v>
      </c>
      <c r="G359" s="228"/>
      <c r="H359" s="232" t="n">
        <v>1.38</v>
      </c>
      <c r="I359" s="233"/>
      <c r="J359" s="228"/>
      <c r="K359" s="228"/>
      <c r="L359" s="234"/>
      <c r="M359" s="235"/>
      <c r="N359" s="236"/>
      <c r="O359" s="236"/>
      <c r="P359" s="236"/>
      <c r="Q359" s="236"/>
      <c r="R359" s="236"/>
      <c r="S359" s="236"/>
      <c r="T359" s="237"/>
      <c r="AT359" s="238" t="s">
        <v>154</v>
      </c>
      <c r="AU359" s="238" t="s">
        <v>85</v>
      </c>
      <c r="AV359" s="226" t="s">
        <v>85</v>
      </c>
      <c r="AW359" s="226" t="s">
        <v>31</v>
      </c>
      <c r="AX359" s="226" t="s">
        <v>75</v>
      </c>
      <c r="AY359" s="238" t="s">
        <v>146</v>
      </c>
    </row>
    <row r="360" s="226" customFormat="true" ht="12.8" hidden="false" customHeight="false" outlineLevel="0" collapsed="false">
      <c r="B360" s="227"/>
      <c r="C360" s="228"/>
      <c r="D360" s="229" t="s">
        <v>154</v>
      </c>
      <c r="E360" s="230"/>
      <c r="F360" s="231" t="s">
        <v>421</v>
      </c>
      <c r="G360" s="228"/>
      <c r="H360" s="232" t="n">
        <v>1.05</v>
      </c>
      <c r="I360" s="233"/>
      <c r="J360" s="228"/>
      <c r="K360" s="228"/>
      <c r="L360" s="234"/>
      <c r="M360" s="235"/>
      <c r="N360" s="236"/>
      <c r="O360" s="236"/>
      <c r="P360" s="236"/>
      <c r="Q360" s="236"/>
      <c r="R360" s="236"/>
      <c r="S360" s="236"/>
      <c r="T360" s="237"/>
      <c r="AT360" s="238" t="s">
        <v>154</v>
      </c>
      <c r="AU360" s="238" t="s">
        <v>85</v>
      </c>
      <c r="AV360" s="226" t="s">
        <v>85</v>
      </c>
      <c r="AW360" s="226" t="s">
        <v>31</v>
      </c>
      <c r="AX360" s="226" t="s">
        <v>75</v>
      </c>
      <c r="AY360" s="238" t="s">
        <v>146</v>
      </c>
    </row>
    <row r="361" s="226" customFormat="true" ht="12.8" hidden="false" customHeight="false" outlineLevel="0" collapsed="false">
      <c r="B361" s="227"/>
      <c r="C361" s="228"/>
      <c r="D361" s="229" t="s">
        <v>154</v>
      </c>
      <c r="E361" s="230"/>
      <c r="F361" s="231" t="s">
        <v>422</v>
      </c>
      <c r="G361" s="228"/>
      <c r="H361" s="232" t="n">
        <v>-0.413</v>
      </c>
      <c r="I361" s="233"/>
      <c r="J361" s="228"/>
      <c r="K361" s="228"/>
      <c r="L361" s="234"/>
      <c r="M361" s="235"/>
      <c r="N361" s="236"/>
      <c r="O361" s="236"/>
      <c r="P361" s="236"/>
      <c r="Q361" s="236"/>
      <c r="R361" s="236"/>
      <c r="S361" s="236"/>
      <c r="T361" s="237"/>
      <c r="AT361" s="238" t="s">
        <v>154</v>
      </c>
      <c r="AU361" s="238" t="s">
        <v>85</v>
      </c>
      <c r="AV361" s="226" t="s">
        <v>85</v>
      </c>
      <c r="AW361" s="226" t="s">
        <v>31</v>
      </c>
      <c r="AX361" s="226" t="s">
        <v>75</v>
      </c>
      <c r="AY361" s="238" t="s">
        <v>146</v>
      </c>
    </row>
    <row r="362" s="226" customFormat="true" ht="12.8" hidden="false" customHeight="false" outlineLevel="0" collapsed="false">
      <c r="B362" s="227"/>
      <c r="C362" s="228"/>
      <c r="D362" s="229" t="s">
        <v>154</v>
      </c>
      <c r="E362" s="230"/>
      <c r="F362" s="231" t="s">
        <v>423</v>
      </c>
      <c r="G362" s="228"/>
      <c r="H362" s="232" t="n">
        <v>0.354</v>
      </c>
      <c r="I362" s="233"/>
      <c r="J362" s="228"/>
      <c r="K362" s="228"/>
      <c r="L362" s="234"/>
      <c r="M362" s="235"/>
      <c r="N362" s="236"/>
      <c r="O362" s="236"/>
      <c r="P362" s="236"/>
      <c r="Q362" s="236"/>
      <c r="R362" s="236"/>
      <c r="S362" s="236"/>
      <c r="T362" s="237"/>
      <c r="AT362" s="238" t="s">
        <v>154</v>
      </c>
      <c r="AU362" s="238" t="s">
        <v>85</v>
      </c>
      <c r="AV362" s="226" t="s">
        <v>85</v>
      </c>
      <c r="AW362" s="226" t="s">
        <v>31</v>
      </c>
      <c r="AX362" s="226" t="s">
        <v>75</v>
      </c>
      <c r="AY362" s="238" t="s">
        <v>146</v>
      </c>
    </row>
    <row r="363" s="239" customFormat="true" ht="12.8" hidden="false" customHeight="false" outlineLevel="0" collapsed="false">
      <c r="B363" s="240"/>
      <c r="C363" s="241"/>
      <c r="D363" s="229" t="s">
        <v>154</v>
      </c>
      <c r="E363" s="242"/>
      <c r="F363" s="243" t="s">
        <v>159</v>
      </c>
      <c r="G363" s="241"/>
      <c r="H363" s="244" t="n">
        <v>5.454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AT363" s="250" t="s">
        <v>154</v>
      </c>
      <c r="AU363" s="250" t="s">
        <v>85</v>
      </c>
      <c r="AV363" s="239" t="s">
        <v>152</v>
      </c>
      <c r="AW363" s="239" t="s">
        <v>31</v>
      </c>
      <c r="AX363" s="239" t="s">
        <v>83</v>
      </c>
      <c r="AY363" s="250" t="s">
        <v>146</v>
      </c>
    </row>
    <row r="364" s="31" customFormat="true" ht="14.4" hidden="false" customHeight="true" outlineLevel="0" collapsed="false">
      <c r="A364" s="24"/>
      <c r="B364" s="25"/>
      <c r="C364" s="212" t="s">
        <v>424</v>
      </c>
      <c r="D364" s="212" t="s">
        <v>148</v>
      </c>
      <c r="E364" s="213" t="s">
        <v>425</v>
      </c>
      <c r="F364" s="214" t="s">
        <v>426</v>
      </c>
      <c r="G364" s="215" t="s">
        <v>227</v>
      </c>
      <c r="H364" s="216" t="n">
        <v>5.274</v>
      </c>
      <c r="I364" s="217"/>
      <c r="J364" s="218" t="n">
        <f aca="false">ROUND(I364*H364,2)</f>
        <v>0</v>
      </c>
      <c r="K364" s="219"/>
      <c r="L364" s="30"/>
      <c r="M364" s="220"/>
      <c r="N364" s="221" t="s">
        <v>40</v>
      </c>
      <c r="O364" s="74"/>
      <c r="P364" s="222" t="n">
        <f aca="false">O364*H364</f>
        <v>0</v>
      </c>
      <c r="Q364" s="222" t="n">
        <v>0</v>
      </c>
      <c r="R364" s="222" t="n">
        <f aca="false">Q364*H364</f>
        <v>0</v>
      </c>
      <c r="S364" s="222" t="n">
        <v>0</v>
      </c>
      <c r="T364" s="223" t="n">
        <f aca="false">S364*H364</f>
        <v>0</v>
      </c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R364" s="224" t="s">
        <v>152</v>
      </c>
      <c r="AT364" s="224" t="s">
        <v>148</v>
      </c>
      <c r="AU364" s="224" t="s">
        <v>85</v>
      </c>
      <c r="AY364" s="3" t="s">
        <v>146</v>
      </c>
      <c r="BE364" s="225" t="n">
        <f aca="false">IF(N364="základní",J364,0)</f>
        <v>0</v>
      </c>
      <c r="BF364" s="225" t="n">
        <f aca="false">IF(N364="snížená",J364,0)</f>
        <v>0</v>
      </c>
      <c r="BG364" s="225" t="n">
        <f aca="false">IF(N364="zákl. přenesená",J364,0)</f>
        <v>0</v>
      </c>
      <c r="BH364" s="225" t="n">
        <f aca="false">IF(N364="sníž. přenesená",J364,0)</f>
        <v>0</v>
      </c>
      <c r="BI364" s="225" t="n">
        <f aca="false">IF(N364="nulová",J364,0)</f>
        <v>0</v>
      </c>
      <c r="BJ364" s="3" t="s">
        <v>83</v>
      </c>
      <c r="BK364" s="225" t="n">
        <f aca="false">ROUND(I364*H364,2)</f>
        <v>0</v>
      </c>
      <c r="BL364" s="3" t="s">
        <v>152</v>
      </c>
      <c r="BM364" s="224" t="s">
        <v>427</v>
      </c>
    </row>
    <row r="365" s="31" customFormat="true" ht="24.15" hidden="false" customHeight="true" outlineLevel="0" collapsed="false">
      <c r="A365" s="24"/>
      <c r="B365" s="25"/>
      <c r="C365" s="212" t="s">
        <v>428</v>
      </c>
      <c r="D365" s="212" t="s">
        <v>148</v>
      </c>
      <c r="E365" s="213" t="s">
        <v>429</v>
      </c>
      <c r="F365" s="214" t="s">
        <v>430</v>
      </c>
      <c r="G365" s="215" t="s">
        <v>221</v>
      </c>
      <c r="H365" s="216" t="n">
        <v>0.675</v>
      </c>
      <c r="I365" s="217"/>
      <c r="J365" s="218" t="n">
        <f aca="false">ROUND(I365*H365,2)</f>
        <v>0</v>
      </c>
      <c r="K365" s="219"/>
      <c r="L365" s="30"/>
      <c r="M365" s="220"/>
      <c r="N365" s="221" t="s">
        <v>40</v>
      </c>
      <c r="O365" s="74"/>
      <c r="P365" s="222" t="n">
        <f aca="false">O365*H365</f>
        <v>0</v>
      </c>
      <c r="Q365" s="222" t="n">
        <v>1.06017</v>
      </c>
      <c r="R365" s="222" t="n">
        <f aca="false">Q365*H365</f>
        <v>0.71561475</v>
      </c>
      <c r="S365" s="222" t="n">
        <v>0</v>
      </c>
      <c r="T365" s="223" t="n">
        <f aca="false">S365*H365</f>
        <v>0</v>
      </c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R365" s="224" t="s">
        <v>152</v>
      </c>
      <c r="AT365" s="224" t="s">
        <v>148</v>
      </c>
      <c r="AU365" s="224" t="s">
        <v>85</v>
      </c>
      <c r="AY365" s="3" t="s">
        <v>146</v>
      </c>
      <c r="BE365" s="225" t="n">
        <f aca="false">IF(N365="základní",J365,0)</f>
        <v>0</v>
      </c>
      <c r="BF365" s="225" t="n">
        <f aca="false">IF(N365="snížená",J365,0)</f>
        <v>0</v>
      </c>
      <c r="BG365" s="225" t="n">
        <f aca="false">IF(N365="zákl. přenesená",J365,0)</f>
        <v>0</v>
      </c>
      <c r="BH365" s="225" t="n">
        <f aca="false">IF(N365="sníž. přenesená",J365,0)</f>
        <v>0</v>
      </c>
      <c r="BI365" s="225" t="n">
        <f aca="false">IF(N365="nulová",J365,0)</f>
        <v>0</v>
      </c>
      <c r="BJ365" s="3" t="s">
        <v>83</v>
      </c>
      <c r="BK365" s="225" t="n">
        <f aca="false">ROUND(I365*H365,2)</f>
        <v>0</v>
      </c>
      <c r="BL365" s="3" t="s">
        <v>152</v>
      </c>
      <c r="BM365" s="224" t="s">
        <v>431</v>
      </c>
    </row>
    <row r="366" s="195" customFormat="true" ht="22.8" hidden="false" customHeight="true" outlineLevel="0" collapsed="false">
      <c r="B366" s="196"/>
      <c r="C366" s="197"/>
      <c r="D366" s="198" t="s">
        <v>74</v>
      </c>
      <c r="E366" s="210" t="s">
        <v>160</v>
      </c>
      <c r="F366" s="210" t="s">
        <v>432</v>
      </c>
      <c r="G366" s="197"/>
      <c r="H366" s="197"/>
      <c r="I366" s="200"/>
      <c r="J366" s="211" t="n">
        <f aca="false">BK366</f>
        <v>0</v>
      </c>
      <c r="K366" s="197"/>
      <c r="L366" s="202"/>
      <c r="M366" s="203"/>
      <c r="N366" s="204"/>
      <c r="O366" s="204"/>
      <c r="P366" s="205" t="n">
        <f aca="false">SUM(P367:P731)</f>
        <v>0</v>
      </c>
      <c r="Q366" s="204"/>
      <c r="R366" s="205" t="n">
        <f aca="false">SUM(R367:R731)</f>
        <v>372.96427178</v>
      </c>
      <c r="S366" s="204"/>
      <c r="T366" s="206" t="n">
        <f aca="false">SUM(T367:T731)</f>
        <v>0</v>
      </c>
      <c r="AR366" s="207" t="s">
        <v>83</v>
      </c>
      <c r="AT366" s="208" t="s">
        <v>74</v>
      </c>
      <c r="AU366" s="208" t="s">
        <v>83</v>
      </c>
      <c r="AY366" s="207" t="s">
        <v>146</v>
      </c>
      <c r="BK366" s="209" t="n">
        <f aca="false">SUM(BK367:BK731)</f>
        <v>0</v>
      </c>
    </row>
    <row r="367" s="31" customFormat="true" ht="24.15" hidden="false" customHeight="true" outlineLevel="0" collapsed="false">
      <c r="A367" s="24"/>
      <c r="B367" s="25"/>
      <c r="C367" s="212" t="s">
        <v>433</v>
      </c>
      <c r="D367" s="212" t="s">
        <v>148</v>
      </c>
      <c r="E367" s="213" t="s">
        <v>434</v>
      </c>
      <c r="F367" s="214" t="s">
        <v>435</v>
      </c>
      <c r="G367" s="215" t="s">
        <v>260</v>
      </c>
      <c r="H367" s="216" t="n">
        <v>3</v>
      </c>
      <c r="I367" s="217"/>
      <c r="J367" s="218" t="n">
        <f aca="false">ROUND(I367*H367,2)</f>
        <v>0</v>
      </c>
      <c r="K367" s="219"/>
      <c r="L367" s="30"/>
      <c r="M367" s="220"/>
      <c r="N367" s="221" t="s">
        <v>40</v>
      </c>
      <c r="O367" s="74"/>
      <c r="P367" s="222" t="n">
        <f aca="false">O367*H367</f>
        <v>0</v>
      </c>
      <c r="Q367" s="222" t="n">
        <v>0.18142</v>
      </c>
      <c r="R367" s="222" t="n">
        <f aca="false">Q367*H367</f>
        <v>0.54426</v>
      </c>
      <c r="S367" s="222" t="n">
        <v>0</v>
      </c>
      <c r="T367" s="223" t="n">
        <f aca="false">S367*H367</f>
        <v>0</v>
      </c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R367" s="224" t="s">
        <v>152</v>
      </c>
      <c r="AT367" s="224" t="s">
        <v>148</v>
      </c>
      <c r="AU367" s="224" t="s">
        <v>85</v>
      </c>
      <c r="AY367" s="3" t="s">
        <v>146</v>
      </c>
      <c r="BE367" s="225" t="n">
        <f aca="false">IF(N367="základní",J367,0)</f>
        <v>0</v>
      </c>
      <c r="BF367" s="225" t="n">
        <f aca="false">IF(N367="snížená",J367,0)</f>
        <v>0</v>
      </c>
      <c r="BG367" s="225" t="n">
        <f aca="false">IF(N367="zákl. přenesená",J367,0)</f>
        <v>0</v>
      </c>
      <c r="BH367" s="225" t="n">
        <f aca="false">IF(N367="sníž. přenesená",J367,0)</f>
        <v>0</v>
      </c>
      <c r="BI367" s="225" t="n">
        <f aca="false">IF(N367="nulová",J367,0)</f>
        <v>0</v>
      </c>
      <c r="BJ367" s="3" t="s">
        <v>83</v>
      </c>
      <c r="BK367" s="225" t="n">
        <f aca="false">ROUND(I367*H367,2)</f>
        <v>0</v>
      </c>
      <c r="BL367" s="3" t="s">
        <v>152</v>
      </c>
      <c r="BM367" s="224" t="s">
        <v>436</v>
      </c>
    </row>
    <row r="368" s="31" customFormat="true" ht="37.8" hidden="false" customHeight="true" outlineLevel="0" collapsed="false">
      <c r="A368" s="24"/>
      <c r="B368" s="25"/>
      <c r="C368" s="212" t="s">
        <v>437</v>
      </c>
      <c r="D368" s="212" t="s">
        <v>148</v>
      </c>
      <c r="E368" s="213" t="s">
        <v>438</v>
      </c>
      <c r="F368" s="214" t="s">
        <v>439</v>
      </c>
      <c r="G368" s="215" t="s">
        <v>227</v>
      </c>
      <c r="H368" s="216" t="n">
        <v>476.274</v>
      </c>
      <c r="I368" s="217"/>
      <c r="J368" s="218" t="n">
        <f aca="false">ROUND(I368*H368,2)</f>
        <v>0</v>
      </c>
      <c r="K368" s="219"/>
      <c r="L368" s="30"/>
      <c r="M368" s="220"/>
      <c r="N368" s="221" t="s">
        <v>40</v>
      </c>
      <c r="O368" s="74"/>
      <c r="P368" s="222" t="n">
        <f aca="false">O368*H368</f>
        <v>0</v>
      </c>
      <c r="Q368" s="222" t="n">
        <v>0.30727</v>
      </c>
      <c r="R368" s="222" t="n">
        <f aca="false">Q368*H368</f>
        <v>146.34471198</v>
      </c>
      <c r="S368" s="222" t="n">
        <v>0</v>
      </c>
      <c r="T368" s="223" t="n">
        <f aca="false">S368*H368</f>
        <v>0</v>
      </c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R368" s="224" t="s">
        <v>152</v>
      </c>
      <c r="AT368" s="224" t="s">
        <v>148</v>
      </c>
      <c r="AU368" s="224" t="s">
        <v>85</v>
      </c>
      <c r="AY368" s="3" t="s">
        <v>146</v>
      </c>
      <c r="BE368" s="225" t="n">
        <f aca="false">IF(N368="základní",J368,0)</f>
        <v>0</v>
      </c>
      <c r="BF368" s="225" t="n">
        <f aca="false">IF(N368="snížená",J368,0)</f>
        <v>0</v>
      </c>
      <c r="BG368" s="225" t="n">
        <f aca="false">IF(N368="zákl. přenesená",J368,0)</f>
        <v>0</v>
      </c>
      <c r="BH368" s="225" t="n">
        <f aca="false">IF(N368="sníž. přenesená",J368,0)</f>
        <v>0</v>
      </c>
      <c r="BI368" s="225" t="n">
        <f aca="false">IF(N368="nulová",J368,0)</f>
        <v>0</v>
      </c>
      <c r="BJ368" s="3" t="s">
        <v>83</v>
      </c>
      <c r="BK368" s="225" t="n">
        <f aca="false">ROUND(I368*H368,2)</f>
        <v>0</v>
      </c>
      <c r="BL368" s="3" t="s">
        <v>152</v>
      </c>
      <c r="BM368" s="224" t="s">
        <v>440</v>
      </c>
    </row>
    <row r="369" s="226" customFormat="true" ht="12.8" hidden="false" customHeight="false" outlineLevel="0" collapsed="false">
      <c r="B369" s="227"/>
      <c r="C369" s="228"/>
      <c r="D369" s="229" t="s">
        <v>154</v>
      </c>
      <c r="E369" s="230"/>
      <c r="F369" s="231" t="s">
        <v>441</v>
      </c>
      <c r="G369" s="228"/>
      <c r="H369" s="232" t="n">
        <v>20.274</v>
      </c>
      <c r="I369" s="233"/>
      <c r="J369" s="228"/>
      <c r="K369" s="228"/>
      <c r="L369" s="234"/>
      <c r="M369" s="235"/>
      <c r="N369" s="236"/>
      <c r="O369" s="236"/>
      <c r="P369" s="236"/>
      <c r="Q369" s="236"/>
      <c r="R369" s="236"/>
      <c r="S369" s="236"/>
      <c r="T369" s="237"/>
      <c r="AT369" s="238" t="s">
        <v>154</v>
      </c>
      <c r="AU369" s="238" t="s">
        <v>85</v>
      </c>
      <c r="AV369" s="226" t="s">
        <v>85</v>
      </c>
      <c r="AW369" s="226" t="s">
        <v>31</v>
      </c>
      <c r="AX369" s="226" t="s">
        <v>75</v>
      </c>
      <c r="AY369" s="238" t="s">
        <v>146</v>
      </c>
    </row>
    <row r="370" s="226" customFormat="true" ht="12.8" hidden="false" customHeight="false" outlineLevel="0" collapsed="false">
      <c r="B370" s="227"/>
      <c r="C370" s="228"/>
      <c r="D370" s="229" t="s">
        <v>154</v>
      </c>
      <c r="E370" s="230"/>
      <c r="F370" s="231" t="s">
        <v>442</v>
      </c>
      <c r="G370" s="228"/>
      <c r="H370" s="232" t="n">
        <v>-3.22</v>
      </c>
      <c r="I370" s="233"/>
      <c r="J370" s="228"/>
      <c r="K370" s="228"/>
      <c r="L370" s="234"/>
      <c r="M370" s="235"/>
      <c r="N370" s="236"/>
      <c r="O370" s="236"/>
      <c r="P370" s="236"/>
      <c r="Q370" s="236"/>
      <c r="R370" s="236"/>
      <c r="S370" s="236"/>
      <c r="T370" s="237"/>
      <c r="AT370" s="238" t="s">
        <v>154</v>
      </c>
      <c r="AU370" s="238" t="s">
        <v>85</v>
      </c>
      <c r="AV370" s="226" t="s">
        <v>85</v>
      </c>
      <c r="AW370" s="226" t="s">
        <v>31</v>
      </c>
      <c r="AX370" s="226" t="s">
        <v>75</v>
      </c>
      <c r="AY370" s="238" t="s">
        <v>146</v>
      </c>
    </row>
    <row r="371" s="226" customFormat="true" ht="12.8" hidden="false" customHeight="false" outlineLevel="0" collapsed="false">
      <c r="B371" s="227"/>
      <c r="C371" s="228"/>
      <c r="D371" s="229" t="s">
        <v>154</v>
      </c>
      <c r="E371" s="230"/>
      <c r="F371" s="231" t="s">
        <v>443</v>
      </c>
      <c r="G371" s="228"/>
      <c r="H371" s="232" t="n">
        <v>10.726</v>
      </c>
      <c r="I371" s="233"/>
      <c r="J371" s="228"/>
      <c r="K371" s="228"/>
      <c r="L371" s="234"/>
      <c r="M371" s="235"/>
      <c r="N371" s="236"/>
      <c r="O371" s="236"/>
      <c r="P371" s="236"/>
      <c r="Q371" s="236"/>
      <c r="R371" s="236"/>
      <c r="S371" s="236"/>
      <c r="T371" s="237"/>
      <c r="AT371" s="238" t="s">
        <v>154</v>
      </c>
      <c r="AU371" s="238" t="s">
        <v>85</v>
      </c>
      <c r="AV371" s="226" t="s">
        <v>85</v>
      </c>
      <c r="AW371" s="226" t="s">
        <v>31</v>
      </c>
      <c r="AX371" s="226" t="s">
        <v>75</v>
      </c>
      <c r="AY371" s="238" t="s">
        <v>146</v>
      </c>
    </row>
    <row r="372" s="226" customFormat="true" ht="12.8" hidden="false" customHeight="false" outlineLevel="0" collapsed="false">
      <c r="B372" s="227"/>
      <c r="C372" s="228"/>
      <c r="D372" s="229" t="s">
        <v>154</v>
      </c>
      <c r="E372" s="230"/>
      <c r="F372" s="231" t="s">
        <v>444</v>
      </c>
      <c r="G372" s="228"/>
      <c r="H372" s="232" t="n">
        <v>-1.576</v>
      </c>
      <c r="I372" s="233"/>
      <c r="J372" s="228"/>
      <c r="K372" s="228"/>
      <c r="L372" s="234"/>
      <c r="M372" s="235"/>
      <c r="N372" s="236"/>
      <c r="O372" s="236"/>
      <c r="P372" s="236"/>
      <c r="Q372" s="236"/>
      <c r="R372" s="236"/>
      <c r="S372" s="236"/>
      <c r="T372" s="237"/>
      <c r="AT372" s="238" t="s">
        <v>154</v>
      </c>
      <c r="AU372" s="238" t="s">
        <v>85</v>
      </c>
      <c r="AV372" s="226" t="s">
        <v>85</v>
      </c>
      <c r="AW372" s="226" t="s">
        <v>31</v>
      </c>
      <c r="AX372" s="226" t="s">
        <v>75</v>
      </c>
      <c r="AY372" s="238" t="s">
        <v>146</v>
      </c>
    </row>
    <row r="373" s="226" customFormat="true" ht="12.8" hidden="false" customHeight="false" outlineLevel="0" collapsed="false">
      <c r="B373" s="227"/>
      <c r="C373" s="228"/>
      <c r="D373" s="229" t="s">
        <v>154</v>
      </c>
      <c r="E373" s="230"/>
      <c r="F373" s="231" t="s">
        <v>445</v>
      </c>
      <c r="G373" s="228"/>
      <c r="H373" s="232" t="n">
        <v>10.742</v>
      </c>
      <c r="I373" s="233"/>
      <c r="J373" s="228"/>
      <c r="K373" s="228"/>
      <c r="L373" s="234"/>
      <c r="M373" s="235"/>
      <c r="N373" s="236"/>
      <c r="O373" s="236"/>
      <c r="P373" s="236"/>
      <c r="Q373" s="236"/>
      <c r="R373" s="236"/>
      <c r="S373" s="236"/>
      <c r="T373" s="237"/>
      <c r="AT373" s="238" t="s">
        <v>154</v>
      </c>
      <c r="AU373" s="238" t="s">
        <v>85</v>
      </c>
      <c r="AV373" s="226" t="s">
        <v>85</v>
      </c>
      <c r="AW373" s="226" t="s">
        <v>31</v>
      </c>
      <c r="AX373" s="226" t="s">
        <v>75</v>
      </c>
      <c r="AY373" s="238" t="s">
        <v>146</v>
      </c>
    </row>
    <row r="374" s="226" customFormat="true" ht="12.8" hidden="false" customHeight="false" outlineLevel="0" collapsed="false">
      <c r="B374" s="227"/>
      <c r="C374" s="228"/>
      <c r="D374" s="229" t="s">
        <v>154</v>
      </c>
      <c r="E374" s="230"/>
      <c r="F374" s="231" t="s">
        <v>446</v>
      </c>
      <c r="G374" s="228"/>
      <c r="H374" s="232" t="n">
        <v>11.085</v>
      </c>
      <c r="I374" s="233"/>
      <c r="J374" s="228"/>
      <c r="K374" s="228"/>
      <c r="L374" s="234"/>
      <c r="M374" s="235"/>
      <c r="N374" s="236"/>
      <c r="O374" s="236"/>
      <c r="P374" s="236"/>
      <c r="Q374" s="236"/>
      <c r="R374" s="236"/>
      <c r="S374" s="236"/>
      <c r="T374" s="237"/>
      <c r="AT374" s="238" t="s">
        <v>154</v>
      </c>
      <c r="AU374" s="238" t="s">
        <v>85</v>
      </c>
      <c r="AV374" s="226" t="s">
        <v>85</v>
      </c>
      <c r="AW374" s="226" t="s">
        <v>31</v>
      </c>
      <c r="AX374" s="226" t="s">
        <v>75</v>
      </c>
      <c r="AY374" s="238" t="s">
        <v>146</v>
      </c>
    </row>
    <row r="375" s="226" customFormat="true" ht="12.8" hidden="false" customHeight="false" outlineLevel="0" collapsed="false">
      <c r="B375" s="227"/>
      <c r="C375" s="228"/>
      <c r="D375" s="229" t="s">
        <v>154</v>
      </c>
      <c r="E375" s="230"/>
      <c r="F375" s="231" t="s">
        <v>447</v>
      </c>
      <c r="G375" s="228"/>
      <c r="H375" s="232" t="n">
        <v>-2.955</v>
      </c>
      <c r="I375" s="233"/>
      <c r="J375" s="228"/>
      <c r="K375" s="228"/>
      <c r="L375" s="234"/>
      <c r="M375" s="235"/>
      <c r="N375" s="236"/>
      <c r="O375" s="236"/>
      <c r="P375" s="236"/>
      <c r="Q375" s="236"/>
      <c r="R375" s="236"/>
      <c r="S375" s="236"/>
      <c r="T375" s="237"/>
      <c r="AT375" s="238" t="s">
        <v>154</v>
      </c>
      <c r="AU375" s="238" t="s">
        <v>85</v>
      </c>
      <c r="AV375" s="226" t="s">
        <v>85</v>
      </c>
      <c r="AW375" s="226" t="s">
        <v>31</v>
      </c>
      <c r="AX375" s="226" t="s">
        <v>75</v>
      </c>
      <c r="AY375" s="238" t="s">
        <v>146</v>
      </c>
    </row>
    <row r="376" s="226" customFormat="true" ht="12.8" hidden="false" customHeight="false" outlineLevel="0" collapsed="false">
      <c r="B376" s="227"/>
      <c r="C376" s="228"/>
      <c r="D376" s="229" t="s">
        <v>154</v>
      </c>
      <c r="E376" s="230"/>
      <c r="F376" s="231" t="s">
        <v>448</v>
      </c>
      <c r="G376" s="228"/>
      <c r="H376" s="232" t="n">
        <v>21.255</v>
      </c>
      <c r="I376" s="233"/>
      <c r="J376" s="228"/>
      <c r="K376" s="228"/>
      <c r="L376" s="234"/>
      <c r="M376" s="235"/>
      <c r="N376" s="236"/>
      <c r="O376" s="236"/>
      <c r="P376" s="236"/>
      <c r="Q376" s="236"/>
      <c r="R376" s="236"/>
      <c r="S376" s="236"/>
      <c r="T376" s="237"/>
      <c r="AT376" s="238" t="s">
        <v>154</v>
      </c>
      <c r="AU376" s="238" t="s">
        <v>85</v>
      </c>
      <c r="AV376" s="226" t="s">
        <v>85</v>
      </c>
      <c r="AW376" s="226" t="s">
        <v>31</v>
      </c>
      <c r="AX376" s="226" t="s">
        <v>75</v>
      </c>
      <c r="AY376" s="238" t="s">
        <v>146</v>
      </c>
    </row>
    <row r="377" s="226" customFormat="true" ht="12.8" hidden="false" customHeight="false" outlineLevel="0" collapsed="false">
      <c r="B377" s="227"/>
      <c r="C377" s="228"/>
      <c r="D377" s="229" t="s">
        <v>154</v>
      </c>
      <c r="E377" s="230"/>
      <c r="F377" s="231" t="s">
        <v>449</v>
      </c>
      <c r="G377" s="228"/>
      <c r="H377" s="232" t="n">
        <v>10.955</v>
      </c>
      <c r="I377" s="233"/>
      <c r="J377" s="228"/>
      <c r="K377" s="228"/>
      <c r="L377" s="234"/>
      <c r="M377" s="235"/>
      <c r="N377" s="236"/>
      <c r="O377" s="236"/>
      <c r="P377" s="236"/>
      <c r="Q377" s="236"/>
      <c r="R377" s="236"/>
      <c r="S377" s="236"/>
      <c r="T377" s="237"/>
      <c r="AT377" s="238" t="s">
        <v>154</v>
      </c>
      <c r="AU377" s="238" t="s">
        <v>85</v>
      </c>
      <c r="AV377" s="226" t="s">
        <v>85</v>
      </c>
      <c r="AW377" s="226" t="s">
        <v>31</v>
      </c>
      <c r="AX377" s="226" t="s">
        <v>75</v>
      </c>
      <c r="AY377" s="238" t="s">
        <v>146</v>
      </c>
    </row>
    <row r="378" s="226" customFormat="true" ht="12.8" hidden="false" customHeight="false" outlineLevel="0" collapsed="false">
      <c r="B378" s="227"/>
      <c r="C378" s="228"/>
      <c r="D378" s="229" t="s">
        <v>154</v>
      </c>
      <c r="E378" s="230"/>
      <c r="F378" s="231" t="s">
        <v>450</v>
      </c>
      <c r="G378" s="228"/>
      <c r="H378" s="232" t="n">
        <v>-1.773</v>
      </c>
      <c r="I378" s="233"/>
      <c r="J378" s="228"/>
      <c r="K378" s="228"/>
      <c r="L378" s="234"/>
      <c r="M378" s="235"/>
      <c r="N378" s="236"/>
      <c r="O378" s="236"/>
      <c r="P378" s="236"/>
      <c r="Q378" s="236"/>
      <c r="R378" s="236"/>
      <c r="S378" s="236"/>
      <c r="T378" s="237"/>
      <c r="AT378" s="238" t="s">
        <v>154</v>
      </c>
      <c r="AU378" s="238" t="s">
        <v>85</v>
      </c>
      <c r="AV378" s="226" t="s">
        <v>85</v>
      </c>
      <c r="AW378" s="226" t="s">
        <v>31</v>
      </c>
      <c r="AX378" s="226" t="s">
        <v>75</v>
      </c>
      <c r="AY378" s="238" t="s">
        <v>146</v>
      </c>
    </row>
    <row r="379" s="226" customFormat="true" ht="12.8" hidden="false" customHeight="false" outlineLevel="0" collapsed="false">
      <c r="B379" s="227"/>
      <c r="C379" s="228"/>
      <c r="D379" s="229" t="s">
        <v>154</v>
      </c>
      <c r="E379" s="230"/>
      <c r="F379" s="231" t="s">
        <v>451</v>
      </c>
      <c r="G379" s="228"/>
      <c r="H379" s="232" t="n">
        <v>16.007</v>
      </c>
      <c r="I379" s="233"/>
      <c r="J379" s="228"/>
      <c r="K379" s="228"/>
      <c r="L379" s="234"/>
      <c r="M379" s="235"/>
      <c r="N379" s="236"/>
      <c r="O379" s="236"/>
      <c r="P379" s="236"/>
      <c r="Q379" s="236"/>
      <c r="R379" s="236"/>
      <c r="S379" s="236"/>
      <c r="T379" s="237"/>
      <c r="AT379" s="238" t="s">
        <v>154</v>
      </c>
      <c r="AU379" s="238" t="s">
        <v>85</v>
      </c>
      <c r="AV379" s="226" t="s">
        <v>85</v>
      </c>
      <c r="AW379" s="226" t="s">
        <v>31</v>
      </c>
      <c r="AX379" s="226" t="s">
        <v>75</v>
      </c>
      <c r="AY379" s="238" t="s">
        <v>146</v>
      </c>
    </row>
    <row r="380" s="226" customFormat="true" ht="12.8" hidden="false" customHeight="false" outlineLevel="0" collapsed="false">
      <c r="B380" s="227"/>
      <c r="C380" s="228"/>
      <c r="D380" s="229" t="s">
        <v>154</v>
      </c>
      <c r="E380" s="230"/>
      <c r="F380" s="231" t="s">
        <v>444</v>
      </c>
      <c r="G380" s="228"/>
      <c r="H380" s="232" t="n">
        <v>-1.576</v>
      </c>
      <c r="I380" s="233"/>
      <c r="J380" s="228"/>
      <c r="K380" s="228"/>
      <c r="L380" s="234"/>
      <c r="M380" s="235"/>
      <c r="N380" s="236"/>
      <c r="O380" s="236"/>
      <c r="P380" s="236"/>
      <c r="Q380" s="236"/>
      <c r="R380" s="236"/>
      <c r="S380" s="236"/>
      <c r="T380" s="237"/>
      <c r="AT380" s="238" t="s">
        <v>154</v>
      </c>
      <c r="AU380" s="238" t="s">
        <v>85</v>
      </c>
      <c r="AV380" s="226" t="s">
        <v>85</v>
      </c>
      <c r="AW380" s="226" t="s">
        <v>31</v>
      </c>
      <c r="AX380" s="226" t="s">
        <v>75</v>
      </c>
      <c r="AY380" s="238" t="s">
        <v>146</v>
      </c>
    </row>
    <row r="381" s="226" customFormat="true" ht="12.8" hidden="false" customHeight="false" outlineLevel="0" collapsed="false">
      <c r="B381" s="227"/>
      <c r="C381" s="228"/>
      <c r="D381" s="229" t="s">
        <v>154</v>
      </c>
      <c r="E381" s="230"/>
      <c r="F381" s="231" t="s">
        <v>452</v>
      </c>
      <c r="G381" s="228"/>
      <c r="H381" s="232" t="n">
        <v>15.369</v>
      </c>
      <c r="I381" s="233"/>
      <c r="J381" s="228"/>
      <c r="K381" s="228"/>
      <c r="L381" s="234"/>
      <c r="M381" s="235"/>
      <c r="N381" s="236"/>
      <c r="O381" s="236"/>
      <c r="P381" s="236"/>
      <c r="Q381" s="236"/>
      <c r="R381" s="236"/>
      <c r="S381" s="236"/>
      <c r="T381" s="237"/>
      <c r="AT381" s="238" t="s">
        <v>154</v>
      </c>
      <c r="AU381" s="238" t="s">
        <v>85</v>
      </c>
      <c r="AV381" s="226" t="s">
        <v>85</v>
      </c>
      <c r="AW381" s="226" t="s">
        <v>31</v>
      </c>
      <c r="AX381" s="226" t="s">
        <v>75</v>
      </c>
      <c r="AY381" s="238" t="s">
        <v>146</v>
      </c>
    </row>
    <row r="382" s="226" customFormat="true" ht="12.8" hidden="false" customHeight="false" outlineLevel="0" collapsed="false">
      <c r="B382" s="227"/>
      <c r="C382" s="228"/>
      <c r="D382" s="229" t="s">
        <v>154</v>
      </c>
      <c r="E382" s="230"/>
      <c r="F382" s="231" t="s">
        <v>453</v>
      </c>
      <c r="G382" s="228"/>
      <c r="H382" s="232" t="n">
        <v>29.43</v>
      </c>
      <c r="I382" s="233"/>
      <c r="J382" s="228"/>
      <c r="K382" s="228"/>
      <c r="L382" s="234"/>
      <c r="M382" s="235"/>
      <c r="N382" s="236"/>
      <c r="O382" s="236"/>
      <c r="P382" s="236"/>
      <c r="Q382" s="236"/>
      <c r="R382" s="236"/>
      <c r="S382" s="236"/>
      <c r="T382" s="237"/>
      <c r="AT382" s="238" t="s">
        <v>154</v>
      </c>
      <c r="AU382" s="238" t="s">
        <v>85</v>
      </c>
      <c r="AV382" s="226" t="s">
        <v>85</v>
      </c>
      <c r="AW382" s="226" t="s">
        <v>31</v>
      </c>
      <c r="AX382" s="226" t="s">
        <v>75</v>
      </c>
      <c r="AY382" s="238" t="s">
        <v>146</v>
      </c>
    </row>
    <row r="383" s="226" customFormat="true" ht="12.8" hidden="false" customHeight="false" outlineLevel="0" collapsed="false">
      <c r="B383" s="227"/>
      <c r="C383" s="228"/>
      <c r="D383" s="229" t="s">
        <v>154</v>
      </c>
      <c r="E383" s="230"/>
      <c r="F383" s="231" t="s">
        <v>454</v>
      </c>
      <c r="G383" s="228"/>
      <c r="H383" s="232" t="n">
        <v>-2.1</v>
      </c>
      <c r="I383" s="233"/>
      <c r="J383" s="228"/>
      <c r="K383" s="228"/>
      <c r="L383" s="234"/>
      <c r="M383" s="235"/>
      <c r="N383" s="236"/>
      <c r="O383" s="236"/>
      <c r="P383" s="236"/>
      <c r="Q383" s="236"/>
      <c r="R383" s="236"/>
      <c r="S383" s="236"/>
      <c r="T383" s="237"/>
      <c r="AT383" s="238" t="s">
        <v>154</v>
      </c>
      <c r="AU383" s="238" t="s">
        <v>85</v>
      </c>
      <c r="AV383" s="226" t="s">
        <v>85</v>
      </c>
      <c r="AW383" s="226" t="s">
        <v>31</v>
      </c>
      <c r="AX383" s="226" t="s">
        <v>75</v>
      </c>
      <c r="AY383" s="238" t="s">
        <v>146</v>
      </c>
    </row>
    <row r="384" s="251" customFormat="true" ht="12.8" hidden="false" customHeight="false" outlineLevel="0" collapsed="false">
      <c r="B384" s="252"/>
      <c r="C384" s="253"/>
      <c r="D384" s="229" t="s">
        <v>154</v>
      </c>
      <c r="E384" s="254"/>
      <c r="F384" s="255" t="s">
        <v>455</v>
      </c>
      <c r="G384" s="253"/>
      <c r="H384" s="256" t="n">
        <v>132.643</v>
      </c>
      <c r="I384" s="257"/>
      <c r="J384" s="253"/>
      <c r="K384" s="253"/>
      <c r="L384" s="258"/>
      <c r="M384" s="259"/>
      <c r="N384" s="260"/>
      <c r="O384" s="260"/>
      <c r="P384" s="260"/>
      <c r="Q384" s="260"/>
      <c r="R384" s="260"/>
      <c r="S384" s="260"/>
      <c r="T384" s="261"/>
      <c r="AT384" s="262" t="s">
        <v>154</v>
      </c>
      <c r="AU384" s="262" t="s">
        <v>85</v>
      </c>
      <c r="AV384" s="251" t="s">
        <v>160</v>
      </c>
      <c r="AW384" s="251" t="s">
        <v>31</v>
      </c>
      <c r="AX384" s="251" t="s">
        <v>75</v>
      </c>
      <c r="AY384" s="262" t="s">
        <v>146</v>
      </c>
    </row>
    <row r="385" s="226" customFormat="true" ht="12.8" hidden="false" customHeight="false" outlineLevel="0" collapsed="false">
      <c r="B385" s="227"/>
      <c r="C385" s="228"/>
      <c r="D385" s="229" t="s">
        <v>154</v>
      </c>
      <c r="E385" s="230"/>
      <c r="F385" s="231" t="s">
        <v>456</v>
      </c>
      <c r="G385" s="228"/>
      <c r="H385" s="232" t="n">
        <v>25.124</v>
      </c>
      <c r="I385" s="233"/>
      <c r="J385" s="228"/>
      <c r="K385" s="228"/>
      <c r="L385" s="234"/>
      <c r="M385" s="235"/>
      <c r="N385" s="236"/>
      <c r="O385" s="236"/>
      <c r="P385" s="236"/>
      <c r="Q385" s="236"/>
      <c r="R385" s="236"/>
      <c r="S385" s="236"/>
      <c r="T385" s="237"/>
      <c r="AT385" s="238" t="s">
        <v>154</v>
      </c>
      <c r="AU385" s="238" t="s">
        <v>85</v>
      </c>
      <c r="AV385" s="226" t="s">
        <v>85</v>
      </c>
      <c r="AW385" s="226" t="s">
        <v>31</v>
      </c>
      <c r="AX385" s="226" t="s">
        <v>75</v>
      </c>
      <c r="AY385" s="238" t="s">
        <v>146</v>
      </c>
    </row>
    <row r="386" s="226" customFormat="true" ht="12.8" hidden="false" customHeight="false" outlineLevel="0" collapsed="false">
      <c r="B386" s="227"/>
      <c r="C386" s="228"/>
      <c r="D386" s="229" t="s">
        <v>154</v>
      </c>
      <c r="E386" s="230"/>
      <c r="F386" s="231" t="s">
        <v>457</v>
      </c>
      <c r="G386" s="228"/>
      <c r="H386" s="232" t="n">
        <v>31.918</v>
      </c>
      <c r="I386" s="233"/>
      <c r="J386" s="228"/>
      <c r="K386" s="228"/>
      <c r="L386" s="234"/>
      <c r="M386" s="235"/>
      <c r="N386" s="236"/>
      <c r="O386" s="236"/>
      <c r="P386" s="236"/>
      <c r="Q386" s="236"/>
      <c r="R386" s="236"/>
      <c r="S386" s="236"/>
      <c r="T386" s="237"/>
      <c r="AT386" s="238" t="s">
        <v>154</v>
      </c>
      <c r="AU386" s="238" t="s">
        <v>85</v>
      </c>
      <c r="AV386" s="226" t="s">
        <v>85</v>
      </c>
      <c r="AW386" s="226" t="s">
        <v>31</v>
      </c>
      <c r="AX386" s="226" t="s">
        <v>75</v>
      </c>
      <c r="AY386" s="238" t="s">
        <v>146</v>
      </c>
    </row>
    <row r="387" s="226" customFormat="true" ht="12.8" hidden="false" customHeight="false" outlineLevel="0" collapsed="false">
      <c r="B387" s="227"/>
      <c r="C387" s="228"/>
      <c r="D387" s="229" t="s">
        <v>154</v>
      </c>
      <c r="E387" s="230"/>
      <c r="F387" s="231" t="s">
        <v>458</v>
      </c>
      <c r="G387" s="228"/>
      <c r="H387" s="232" t="n">
        <v>32.755</v>
      </c>
      <c r="I387" s="233"/>
      <c r="J387" s="228"/>
      <c r="K387" s="228"/>
      <c r="L387" s="234"/>
      <c r="M387" s="235"/>
      <c r="N387" s="236"/>
      <c r="O387" s="236"/>
      <c r="P387" s="236"/>
      <c r="Q387" s="236"/>
      <c r="R387" s="236"/>
      <c r="S387" s="236"/>
      <c r="T387" s="237"/>
      <c r="AT387" s="238" t="s">
        <v>154</v>
      </c>
      <c r="AU387" s="238" t="s">
        <v>85</v>
      </c>
      <c r="AV387" s="226" t="s">
        <v>85</v>
      </c>
      <c r="AW387" s="226" t="s">
        <v>31</v>
      </c>
      <c r="AX387" s="226" t="s">
        <v>75</v>
      </c>
      <c r="AY387" s="238" t="s">
        <v>146</v>
      </c>
    </row>
    <row r="388" s="226" customFormat="true" ht="12.8" hidden="false" customHeight="false" outlineLevel="0" collapsed="false">
      <c r="B388" s="227"/>
      <c r="C388" s="228"/>
      <c r="D388" s="229" t="s">
        <v>154</v>
      </c>
      <c r="E388" s="230"/>
      <c r="F388" s="231" t="s">
        <v>459</v>
      </c>
      <c r="G388" s="228"/>
      <c r="H388" s="232" t="n">
        <v>31.918</v>
      </c>
      <c r="I388" s="233"/>
      <c r="J388" s="228"/>
      <c r="K388" s="228"/>
      <c r="L388" s="234"/>
      <c r="M388" s="235"/>
      <c r="N388" s="236"/>
      <c r="O388" s="236"/>
      <c r="P388" s="236"/>
      <c r="Q388" s="236"/>
      <c r="R388" s="236"/>
      <c r="S388" s="236"/>
      <c r="T388" s="237"/>
      <c r="AT388" s="238" t="s">
        <v>154</v>
      </c>
      <c r="AU388" s="238" t="s">
        <v>85</v>
      </c>
      <c r="AV388" s="226" t="s">
        <v>85</v>
      </c>
      <c r="AW388" s="226" t="s">
        <v>31</v>
      </c>
      <c r="AX388" s="226" t="s">
        <v>75</v>
      </c>
      <c r="AY388" s="238" t="s">
        <v>146</v>
      </c>
    </row>
    <row r="389" s="226" customFormat="true" ht="12.8" hidden="false" customHeight="false" outlineLevel="0" collapsed="false">
      <c r="B389" s="227"/>
      <c r="C389" s="228"/>
      <c r="D389" s="229" t="s">
        <v>154</v>
      </c>
      <c r="E389" s="230"/>
      <c r="F389" s="231" t="s">
        <v>460</v>
      </c>
      <c r="G389" s="228"/>
      <c r="H389" s="232" t="n">
        <v>32.504</v>
      </c>
      <c r="I389" s="233"/>
      <c r="J389" s="228"/>
      <c r="K389" s="228"/>
      <c r="L389" s="234"/>
      <c r="M389" s="235"/>
      <c r="N389" s="236"/>
      <c r="O389" s="236"/>
      <c r="P389" s="236"/>
      <c r="Q389" s="236"/>
      <c r="R389" s="236"/>
      <c r="S389" s="236"/>
      <c r="T389" s="237"/>
      <c r="AT389" s="238" t="s">
        <v>154</v>
      </c>
      <c r="AU389" s="238" t="s">
        <v>85</v>
      </c>
      <c r="AV389" s="226" t="s">
        <v>85</v>
      </c>
      <c r="AW389" s="226" t="s">
        <v>31</v>
      </c>
      <c r="AX389" s="226" t="s">
        <v>75</v>
      </c>
      <c r="AY389" s="238" t="s">
        <v>146</v>
      </c>
    </row>
    <row r="390" s="226" customFormat="true" ht="12.8" hidden="false" customHeight="false" outlineLevel="0" collapsed="false">
      <c r="B390" s="227"/>
      <c r="C390" s="228"/>
      <c r="D390" s="229" t="s">
        <v>154</v>
      </c>
      <c r="E390" s="230"/>
      <c r="F390" s="231" t="s">
        <v>461</v>
      </c>
      <c r="G390" s="228"/>
      <c r="H390" s="232" t="n">
        <v>-4.728</v>
      </c>
      <c r="I390" s="233"/>
      <c r="J390" s="228"/>
      <c r="K390" s="228"/>
      <c r="L390" s="234"/>
      <c r="M390" s="235"/>
      <c r="N390" s="236"/>
      <c r="O390" s="236"/>
      <c r="P390" s="236"/>
      <c r="Q390" s="236"/>
      <c r="R390" s="236"/>
      <c r="S390" s="236"/>
      <c r="T390" s="237"/>
      <c r="AT390" s="238" t="s">
        <v>154</v>
      </c>
      <c r="AU390" s="238" t="s">
        <v>85</v>
      </c>
      <c r="AV390" s="226" t="s">
        <v>85</v>
      </c>
      <c r="AW390" s="226" t="s">
        <v>31</v>
      </c>
      <c r="AX390" s="226" t="s">
        <v>75</v>
      </c>
      <c r="AY390" s="238" t="s">
        <v>146</v>
      </c>
    </row>
    <row r="391" s="226" customFormat="true" ht="12.8" hidden="false" customHeight="false" outlineLevel="0" collapsed="false">
      <c r="B391" s="227"/>
      <c r="C391" s="228"/>
      <c r="D391" s="229" t="s">
        <v>154</v>
      </c>
      <c r="E391" s="230"/>
      <c r="F391" s="231" t="s">
        <v>462</v>
      </c>
      <c r="G391" s="228"/>
      <c r="H391" s="232" t="n">
        <v>-2.66</v>
      </c>
      <c r="I391" s="233"/>
      <c r="J391" s="228"/>
      <c r="K391" s="228"/>
      <c r="L391" s="234"/>
      <c r="M391" s="235"/>
      <c r="N391" s="236"/>
      <c r="O391" s="236"/>
      <c r="P391" s="236"/>
      <c r="Q391" s="236"/>
      <c r="R391" s="236"/>
      <c r="S391" s="236"/>
      <c r="T391" s="237"/>
      <c r="AT391" s="238" t="s">
        <v>154</v>
      </c>
      <c r="AU391" s="238" t="s">
        <v>85</v>
      </c>
      <c r="AV391" s="226" t="s">
        <v>85</v>
      </c>
      <c r="AW391" s="226" t="s">
        <v>31</v>
      </c>
      <c r="AX391" s="226" t="s">
        <v>75</v>
      </c>
      <c r="AY391" s="238" t="s">
        <v>146</v>
      </c>
    </row>
    <row r="392" s="251" customFormat="true" ht="12.8" hidden="false" customHeight="false" outlineLevel="0" collapsed="false">
      <c r="B392" s="252"/>
      <c r="C392" s="253"/>
      <c r="D392" s="229" t="s">
        <v>154</v>
      </c>
      <c r="E392" s="254"/>
      <c r="F392" s="255" t="s">
        <v>463</v>
      </c>
      <c r="G392" s="253"/>
      <c r="H392" s="256" t="n">
        <v>146.831</v>
      </c>
      <c r="I392" s="257"/>
      <c r="J392" s="253"/>
      <c r="K392" s="253"/>
      <c r="L392" s="258"/>
      <c r="M392" s="259"/>
      <c r="N392" s="260"/>
      <c r="O392" s="260"/>
      <c r="P392" s="260"/>
      <c r="Q392" s="260"/>
      <c r="R392" s="260"/>
      <c r="S392" s="260"/>
      <c r="T392" s="261"/>
      <c r="AT392" s="262" t="s">
        <v>154</v>
      </c>
      <c r="AU392" s="262" t="s">
        <v>85</v>
      </c>
      <c r="AV392" s="251" t="s">
        <v>160</v>
      </c>
      <c r="AW392" s="251" t="s">
        <v>31</v>
      </c>
      <c r="AX392" s="251" t="s">
        <v>75</v>
      </c>
      <c r="AY392" s="262" t="s">
        <v>146</v>
      </c>
    </row>
    <row r="393" s="226" customFormat="true" ht="12.8" hidden="false" customHeight="false" outlineLevel="0" collapsed="false">
      <c r="B393" s="227"/>
      <c r="C393" s="228"/>
      <c r="D393" s="229" t="s">
        <v>154</v>
      </c>
      <c r="E393" s="230"/>
      <c r="F393" s="231" t="s">
        <v>464</v>
      </c>
      <c r="G393" s="228"/>
      <c r="H393" s="232" t="n">
        <v>25.124</v>
      </c>
      <c r="I393" s="233"/>
      <c r="J393" s="228"/>
      <c r="K393" s="228"/>
      <c r="L393" s="234"/>
      <c r="M393" s="235"/>
      <c r="N393" s="236"/>
      <c r="O393" s="236"/>
      <c r="P393" s="236"/>
      <c r="Q393" s="236"/>
      <c r="R393" s="236"/>
      <c r="S393" s="236"/>
      <c r="T393" s="237"/>
      <c r="AT393" s="238" t="s">
        <v>154</v>
      </c>
      <c r="AU393" s="238" t="s">
        <v>85</v>
      </c>
      <c r="AV393" s="226" t="s">
        <v>85</v>
      </c>
      <c r="AW393" s="226" t="s">
        <v>31</v>
      </c>
      <c r="AX393" s="226" t="s">
        <v>75</v>
      </c>
      <c r="AY393" s="238" t="s">
        <v>146</v>
      </c>
    </row>
    <row r="394" s="226" customFormat="true" ht="12.8" hidden="false" customHeight="false" outlineLevel="0" collapsed="false">
      <c r="B394" s="227"/>
      <c r="C394" s="228"/>
      <c r="D394" s="229" t="s">
        <v>154</v>
      </c>
      <c r="E394" s="230"/>
      <c r="F394" s="231" t="s">
        <v>465</v>
      </c>
      <c r="G394" s="228"/>
      <c r="H394" s="232" t="n">
        <v>32.755</v>
      </c>
      <c r="I394" s="233"/>
      <c r="J394" s="228"/>
      <c r="K394" s="228"/>
      <c r="L394" s="234"/>
      <c r="M394" s="235"/>
      <c r="N394" s="236"/>
      <c r="O394" s="236"/>
      <c r="P394" s="236"/>
      <c r="Q394" s="236"/>
      <c r="R394" s="236"/>
      <c r="S394" s="236"/>
      <c r="T394" s="237"/>
      <c r="AT394" s="238" t="s">
        <v>154</v>
      </c>
      <c r="AU394" s="238" t="s">
        <v>85</v>
      </c>
      <c r="AV394" s="226" t="s">
        <v>85</v>
      </c>
      <c r="AW394" s="226" t="s">
        <v>31</v>
      </c>
      <c r="AX394" s="226" t="s">
        <v>75</v>
      </c>
      <c r="AY394" s="238" t="s">
        <v>146</v>
      </c>
    </row>
    <row r="395" s="226" customFormat="true" ht="12.8" hidden="false" customHeight="false" outlineLevel="0" collapsed="false">
      <c r="B395" s="227"/>
      <c r="C395" s="228"/>
      <c r="D395" s="229" t="s">
        <v>154</v>
      </c>
      <c r="E395" s="230"/>
      <c r="F395" s="231" t="s">
        <v>466</v>
      </c>
      <c r="G395" s="228"/>
      <c r="H395" s="232" t="n">
        <v>32.755</v>
      </c>
      <c r="I395" s="233"/>
      <c r="J395" s="228"/>
      <c r="K395" s="228"/>
      <c r="L395" s="234"/>
      <c r="M395" s="235"/>
      <c r="N395" s="236"/>
      <c r="O395" s="236"/>
      <c r="P395" s="236"/>
      <c r="Q395" s="236"/>
      <c r="R395" s="236"/>
      <c r="S395" s="236"/>
      <c r="T395" s="237"/>
      <c r="AT395" s="238" t="s">
        <v>154</v>
      </c>
      <c r="AU395" s="238" t="s">
        <v>85</v>
      </c>
      <c r="AV395" s="226" t="s">
        <v>85</v>
      </c>
      <c r="AW395" s="226" t="s">
        <v>31</v>
      </c>
      <c r="AX395" s="226" t="s">
        <v>75</v>
      </c>
      <c r="AY395" s="238" t="s">
        <v>146</v>
      </c>
    </row>
    <row r="396" s="226" customFormat="true" ht="12.8" hidden="false" customHeight="false" outlineLevel="0" collapsed="false">
      <c r="B396" s="227"/>
      <c r="C396" s="228"/>
      <c r="D396" s="229" t="s">
        <v>154</v>
      </c>
      <c r="E396" s="230"/>
      <c r="F396" s="231" t="s">
        <v>467</v>
      </c>
      <c r="G396" s="228"/>
      <c r="H396" s="232" t="n">
        <v>31.918</v>
      </c>
      <c r="I396" s="233"/>
      <c r="J396" s="228"/>
      <c r="K396" s="228"/>
      <c r="L396" s="234"/>
      <c r="M396" s="235"/>
      <c r="N396" s="236"/>
      <c r="O396" s="236"/>
      <c r="P396" s="236"/>
      <c r="Q396" s="236"/>
      <c r="R396" s="236"/>
      <c r="S396" s="236"/>
      <c r="T396" s="237"/>
      <c r="AT396" s="238" t="s">
        <v>154</v>
      </c>
      <c r="AU396" s="238" t="s">
        <v>85</v>
      </c>
      <c r="AV396" s="226" t="s">
        <v>85</v>
      </c>
      <c r="AW396" s="226" t="s">
        <v>31</v>
      </c>
      <c r="AX396" s="226" t="s">
        <v>75</v>
      </c>
      <c r="AY396" s="238" t="s">
        <v>146</v>
      </c>
    </row>
    <row r="397" s="226" customFormat="true" ht="12.8" hidden="false" customHeight="false" outlineLevel="0" collapsed="false">
      <c r="B397" s="227"/>
      <c r="C397" s="228"/>
      <c r="D397" s="229" t="s">
        <v>154</v>
      </c>
      <c r="E397" s="230"/>
      <c r="F397" s="231" t="s">
        <v>468</v>
      </c>
      <c r="G397" s="228"/>
      <c r="H397" s="232" t="n">
        <v>32.504</v>
      </c>
      <c r="I397" s="233"/>
      <c r="J397" s="228"/>
      <c r="K397" s="228"/>
      <c r="L397" s="234"/>
      <c r="M397" s="235"/>
      <c r="N397" s="236"/>
      <c r="O397" s="236"/>
      <c r="P397" s="236"/>
      <c r="Q397" s="236"/>
      <c r="R397" s="236"/>
      <c r="S397" s="236"/>
      <c r="T397" s="237"/>
      <c r="AT397" s="238" t="s">
        <v>154</v>
      </c>
      <c r="AU397" s="238" t="s">
        <v>85</v>
      </c>
      <c r="AV397" s="226" t="s">
        <v>85</v>
      </c>
      <c r="AW397" s="226" t="s">
        <v>31</v>
      </c>
      <c r="AX397" s="226" t="s">
        <v>75</v>
      </c>
      <c r="AY397" s="238" t="s">
        <v>146</v>
      </c>
    </row>
    <row r="398" s="226" customFormat="true" ht="12.8" hidden="false" customHeight="false" outlineLevel="0" collapsed="false">
      <c r="B398" s="227"/>
      <c r="C398" s="228"/>
      <c r="D398" s="229" t="s">
        <v>154</v>
      </c>
      <c r="E398" s="230"/>
      <c r="F398" s="231" t="s">
        <v>461</v>
      </c>
      <c r="G398" s="228"/>
      <c r="H398" s="232" t="n">
        <v>-4.728</v>
      </c>
      <c r="I398" s="233"/>
      <c r="J398" s="228"/>
      <c r="K398" s="228"/>
      <c r="L398" s="234"/>
      <c r="M398" s="235"/>
      <c r="N398" s="236"/>
      <c r="O398" s="236"/>
      <c r="P398" s="236"/>
      <c r="Q398" s="236"/>
      <c r="R398" s="236"/>
      <c r="S398" s="236"/>
      <c r="T398" s="237"/>
      <c r="AT398" s="238" t="s">
        <v>154</v>
      </c>
      <c r="AU398" s="238" t="s">
        <v>85</v>
      </c>
      <c r="AV398" s="226" t="s">
        <v>85</v>
      </c>
      <c r="AW398" s="226" t="s">
        <v>31</v>
      </c>
      <c r="AX398" s="226" t="s">
        <v>75</v>
      </c>
      <c r="AY398" s="238" t="s">
        <v>146</v>
      </c>
    </row>
    <row r="399" s="226" customFormat="true" ht="12.8" hidden="false" customHeight="false" outlineLevel="0" collapsed="false">
      <c r="B399" s="227"/>
      <c r="C399" s="228"/>
      <c r="D399" s="229" t="s">
        <v>154</v>
      </c>
      <c r="E399" s="230"/>
      <c r="F399" s="231" t="s">
        <v>462</v>
      </c>
      <c r="G399" s="228"/>
      <c r="H399" s="232" t="n">
        <v>-2.66</v>
      </c>
      <c r="I399" s="233"/>
      <c r="J399" s="228"/>
      <c r="K399" s="228"/>
      <c r="L399" s="234"/>
      <c r="M399" s="235"/>
      <c r="N399" s="236"/>
      <c r="O399" s="236"/>
      <c r="P399" s="236"/>
      <c r="Q399" s="236"/>
      <c r="R399" s="236"/>
      <c r="S399" s="236"/>
      <c r="T399" s="237"/>
      <c r="AT399" s="238" t="s">
        <v>154</v>
      </c>
      <c r="AU399" s="238" t="s">
        <v>85</v>
      </c>
      <c r="AV399" s="226" t="s">
        <v>85</v>
      </c>
      <c r="AW399" s="226" t="s">
        <v>31</v>
      </c>
      <c r="AX399" s="226" t="s">
        <v>75</v>
      </c>
      <c r="AY399" s="238" t="s">
        <v>146</v>
      </c>
    </row>
    <row r="400" s="251" customFormat="true" ht="12.8" hidden="false" customHeight="false" outlineLevel="0" collapsed="false">
      <c r="B400" s="252"/>
      <c r="C400" s="253"/>
      <c r="D400" s="229" t="s">
        <v>154</v>
      </c>
      <c r="E400" s="254"/>
      <c r="F400" s="255" t="s">
        <v>469</v>
      </c>
      <c r="G400" s="253"/>
      <c r="H400" s="256" t="n">
        <v>147.668</v>
      </c>
      <c r="I400" s="257"/>
      <c r="J400" s="253"/>
      <c r="K400" s="253"/>
      <c r="L400" s="258"/>
      <c r="M400" s="259"/>
      <c r="N400" s="260"/>
      <c r="O400" s="260"/>
      <c r="P400" s="260"/>
      <c r="Q400" s="260"/>
      <c r="R400" s="260"/>
      <c r="S400" s="260"/>
      <c r="T400" s="261"/>
      <c r="AT400" s="262" t="s">
        <v>154</v>
      </c>
      <c r="AU400" s="262" t="s">
        <v>85</v>
      </c>
      <c r="AV400" s="251" t="s">
        <v>160</v>
      </c>
      <c r="AW400" s="251" t="s">
        <v>31</v>
      </c>
      <c r="AX400" s="251" t="s">
        <v>75</v>
      </c>
      <c r="AY400" s="262" t="s">
        <v>146</v>
      </c>
    </row>
    <row r="401" s="226" customFormat="true" ht="12.8" hidden="false" customHeight="false" outlineLevel="0" collapsed="false">
      <c r="B401" s="227"/>
      <c r="C401" s="228"/>
      <c r="D401" s="229" t="s">
        <v>154</v>
      </c>
      <c r="E401" s="230"/>
      <c r="F401" s="231" t="s">
        <v>470</v>
      </c>
      <c r="G401" s="228"/>
      <c r="H401" s="232" t="n">
        <v>33.45</v>
      </c>
      <c r="I401" s="233"/>
      <c r="J401" s="228"/>
      <c r="K401" s="228"/>
      <c r="L401" s="234"/>
      <c r="M401" s="235"/>
      <c r="N401" s="236"/>
      <c r="O401" s="236"/>
      <c r="P401" s="236"/>
      <c r="Q401" s="236"/>
      <c r="R401" s="236"/>
      <c r="S401" s="236"/>
      <c r="T401" s="237"/>
      <c r="AT401" s="238" t="s">
        <v>154</v>
      </c>
      <c r="AU401" s="238" t="s">
        <v>85</v>
      </c>
      <c r="AV401" s="226" t="s">
        <v>85</v>
      </c>
      <c r="AW401" s="226" t="s">
        <v>31</v>
      </c>
      <c r="AX401" s="226" t="s">
        <v>75</v>
      </c>
      <c r="AY401" s="238" t="s">
        <v>146</v>
      </c>
    </row>
    <row r="402" s="226" customFormat="true" ht="12.8" hidden="false" customHeight="false" outlineLevel="0" collapsed="false">
      <c r="B402" s="227"/>
      <c r="C402" s="228"/>
      <c r="D402" s="229" t="s">
        <v>154</v>
      </c>
      <c r="E402" s="230"/>
      <c r="F402" s="231" t="s">
        <v>444</v>
      </c>
      <c r="G402" s="228"/>
      <c r="H402" s="232" t="n">
        <v>-1.576</v>
      </c>
      <c r="I402" s="233"/>
      <c r="J402" s="228"/>
      <c r="K402" s="228"/>
      <c r="L402" s="234"/>
      <c r="M402" s="235"/>
      <c r="N402" s="236"/>
      <c r="O402" s="236"/>
      <c r="P402" s="236"/>
      <c r="Q402" s="236"/>
      <c r="R402" s="236"/>
      <c r="S402" s="236"/>
      <c r="T402" s="237"/>
      <c r="AT402" s="238" t="s">
        <v>154</v>
      </c>
      <c r="AU402" s="238" t="s">
        <v>85</v>
      </c>
      <c r="AV402" s="226" t="s">
        <v>85</v>
      </c>
      <c r="AW402" s="226" t="s">
        <v>31</v>
      </c>
      <c r="AX402" s="226" t="s">
        <v>75</v>
      </c>
      <c r="AY402" s="238" t="s">
        <v>146</v>
      </c>
    </row>
    <row r="403" s="226" customFormat="true" ht="12.8" hidden="false" customHeight="false" outlineLevel="0" collapsed="false">
      <c r="B403" s="227"/>
      <c r="C403" s="228"/>
      <c r="D403" s="229" t="s">
        <v>154</v>
      </c>
      <c r="E403" s="230"/>
      <c r="F403" s="231" t="s">
        <v>462</v>
      </c>
      <c r="G403" s="228"/>
      <c r="H403" s="232" t="n">
        <v>-2.66</v>
      </c>
      <c r="I403" s="233"/>
      <c r="J403" s="228"/>
      <c r="K403" s="228"/>
      <c r="L403" s="234"/>
      <c r="M403" s="235"/>
      <c r="N403" s="236"/>
      <c r="O403" s="236"/>
      <c r="P403" s="236"/>
      <c r="Q403" s="236"/>
      <c r="R403" s="236"/>
      <c r="S403" s="236"/>
      <c r="T403" s="237"/>
      <c r="AT403" s="238" t="s">
        <v>154</v>
      </c>
      <c r="AU403" s="238" t="s">
        <v>85</v>
      </c>
      <c r="AV403" s="226" t="s">
        <v>85</v>
      </c>
      <c r="AW403" s="226" t="s">
        <v>31</v>
      </c>
      <c r="AX403" s="226" t="s">
        <v>75</v>
      </c>
      <c r="AY403" s="238" t="s">
        <v>146</v>
      </c>
    </row>
    <row r="404" s="226" customFormat="true" ht="12.8" hidden="false" customHeight="false" outlineLevel="0" collapsed="false">
      <c r="B404" s="227"/>
      <c r="C404" s="228"/>
      <c r="D404" s="229" t="s">
        <v>154</v>
      </c>
      <c r="E404" s="230"/>
      <c r="F404" s="231" t="s">
        <v>471</v>
      </c>
      <c r="G404" s="228"/>
      <c r="H404" s="232" t="n">
        <v>19.918</v>
      </c>
      <c r="I404" s="233"/>
      <c r="J404" s="228"/>
      <c r="K404" s="228"/>
      <c r="L404" s="234"/>
      <c r="M404" s="235"/>
      <c r="N404" s="236"/>
      <c r="O404" s="236"/>
      <c r="P404" s="236"/>
      <c r="Q404" s="236"/>
      <c r="R404" s="236"/>
      <c r="S404" s="236"/>
      <c r="T404" s="237"/>
      <c r="AT404" s="238" t="s">
        <v>154</v>
      </c>
      <c r="AU404" s="238" t="s">
        <v>85</v>
      </c>
      <c r="AV404" s="226" t="s">
        <v>85</v>
      </c>
      <c r="AW404" s="226" t="s">
        <v>31</v>
      </c>
      <c r="AX404" s="226" t="s">
        <v>75</v>
      </c>
      <c r="AY404" s="238" t="s">
        <v>146</v>
      </c>
    </row>
    <row r="405" s="251" customFormat="true" ht="12.8" hidden="false" customHeight="false" outlineLevel="0" collapsed="false">
      <c r="B405" s="252"/>
      <c r="C405" s="253"/>
      <c r="D405" s="229" t="s">
        <v>154</v>
      </c>
      <c r="E405" s="254"/>
      <c r="F405" s="255" t="s">
        <v>472</v>
      </c>
      <c r="G405" s="253"/>
      <c r="H405" s="256" t="n">
        <v>49.132</v>
      </c>
      <c r="I405" s="257"/>
      <c r="J405" s="253"/>
      <c r="K405" s="253"/>
      <c r="L405" s="258"/>
      <c r="M405" s="259"/>
      <c r="N405" s="260"/>
      <c r="O405" s="260"/>
      <c r="P405" s="260"/>
      <c r="Q405" s="260"/>
      <c r="R405" s="260"/>
      <c r="S405" s="260"/>
      <c r="T405" s="261"/>
      <c r="AT405" s="262" t="s">
        <v>154</v>
      </c>
      <c r="AU405" s="262" t="s">
        <v>85</v>
      </c>
      <c r="AV405" s="251" t="s">
        <v>160</v>
      </c>
      <c r="AW405" s="251" t="s">
        <v>31</v>
      </c>
      <c r="AX405" s="251" t="s">
        <v>75</v>
      </c>
      <c r="AY405" s="262" t="s">
        <v>146</v>
      </c>
    </row>
    <row r="406" s="239" customFormat="true" ht="12.8" hidden="false" customHeight="false" outlineLevel="0" collapsed="false">
      <c r="B406" s="240"/>
      <c r="C406" s="241"/>
      <c r="D406" s="229" t="s">
        <v>154</v>
      </c>
      <c r="E406" s="242"/>
      <c r="F406" s="243" t="s">
        <v>159</v>
      </c>
      <c r="G406" s="241"/>
      <c r="H406" s="244" t="n">
        <v>476.274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AT406" s="250" t="s">
        <v>154</v>
      </c>
      <c r="AU406" s="250" t="s">
        <v>85</v>
      </c>
      <c r="AV406" s="239" t="s">
        <v>152</v>
      </c>
      <c r="AW406" s="239" t="s">
        <v>31</v>
      </c>
      <c r="AX406" s="239" t="s">
        <v>83</v>
      </c>
      <c r="AY406" s="250" t="s">
        <v>146</v>
      </c>
    </row>
    <row r="407" s="31" customFormat="true" ht="49.05" hidden="false" customHeight="true" outlineLevel="0" collapsed="false">
      <c r="A407" s="24"/>
      <c r="B407" s="25"/>
      <c r="C407" s="212" t="s">
        <v>473</v>
      </c>
      <c r="D407" s="212" t="s">
        <v>148</v>
      </c>
      <c r="E407" s="213" t="s">
        <v>474</v>
      </c>
      <c r="F407" s="214" t="s">
        <v>475</v>
      </c>
      <c r="G407" s="215" t="s">
        <v>227</v>
      </c>
      <c r="H407" s="216" t="n">
        <v>147.541</v>
      </c>
      <c r="I407" s="217"/>
      <c r="J407" s="218" t="n">
        <f aca="false">ROUND(I407*H407,2)</f>
        <v>0</v>
      </c>
      <c r="K407" s="219"/>
      <c r="L407" s="30"/>
      <c r="M407" s="220"/>
      <c r="N407" s="221" t="s">
        <v>40</v>
      </c>
      <c r="O407" s="74"/>
      <c r="P407" s="222" t="n">
        <f aca="false">O407*H407</f>
        <v>0</v>
      </c>
      <c r="Q407" s="222" t="n">
        <v>0.20147</v>
      </c>
      <c r="R407" s="222" t="n">
        <f aca="false">Q407*H407</f>
        <v>29.72508527</v>
      </c>
      <c r="S407" s="222" t="n">
        <v>0</v>
      </c>
      <c r="T407" s="223" t="n">
        <f aca="false">S407*H407</f>
        <v>0</v>
      </c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R407" s="224" t="s">
        <v>152</v>
      </c>
      <c r="AT407" s="224" t="s">
        <v>148</v>
      </c>
      <c r="AU407" s="224" t="s">
        <v>85</v>
      </c>
      <c r="AY407" s="3" t="s">
        <v>146</v>
      </c>
      <c r="BE407" s="225" t="n">
        <f aca="false">IF(N407="základní",J407,0)</f>
        <v>0</v>
      </c>
      <c r="BF407" s="225" t="n">
        <f aca="false">IF(N407="snížená",J407,0)</f>
        <v>0</v>
      </c>
      <c r="BG407" s="225" t="n">
        <f aca="false">IF(N407="zákl. přenesená",J407,0)</f>
        <v>0</v>
      </c>
      <c r="BH407" s="225" t="n">
        <f aca="false">IF(N407="sníž. přenesená",J407,0)</f>
        <v>0</v>
      </c>
      <c r="BI407" s="225" t="n">
        <f aca="false">IF(N407="nulová",J407,0)</f>
        <v>0</v>
      </c>
      <c r="BJ407" s="3" t="s">
        <v>83</v>
      </c>
      <c r="BK407" s="225" t="n">
        <f aca="false">ROUND(I407*H407,2)</f>
        <v>0</v>
      </c>
      <c r="BL407" s="3" t="s">
        <v>152</v>
      </c>
      <c r="BM407" s="224" t="s">
        <v>476</v>
      </c>
    </row>
    <row r="408" s="226" customFormat="true" ht="12.8" hidden="false" customHeight="false" outlineLevel="0" collapsed="false">
      <c r="B408" s="227"/>
      <c r="C408" s="228"/>
      <c r="D408" s="229" t="s">
        <v>154</v>
      </c>
      <c r="E408" s="230"/>
      <c r="F408" s="231" t="s">
        <v>477</v>
      </c>
      <c r="G408" s="228"/>
      <c r="H408" s="232" t="n">
        <v>20.274</v>
      </c>
      <c r="I408" s="233"/>
      <c r="J408" s="228"/>
      <c r="K408" s="228"/>
      <c r="L408" s="234"/>
      <c r="M408" s="235"/>
      <c r="N408" s="236"/>
      <c r="O408" s="236"/>
      <c r="P408" s="236"/>
      <c r="Q408" s="236"/>
      <c r="R408" s="236"/>
      <c r="S408" s="236"/>
      <c r="T408" s="237"/>
      <c r="AT408" s="238" t="s">
        <v>154</v>
      </c>
      <c r="AU408" s="238" t="s">
        <v>85</v>
      </c>
      <c r="AV408" s="226" t="s">
        <v>85</v>
      </c>
      <c r="AW408" s="226" t="s">
        <v>31</v>
      </c>
      <c r="AX408" s="226" t="s">
        <v>75</v>
      </c>
      <c r="AY408" s="238" t="s">
        <v>146</v>
      </c>
    </row>
    <row r="409" s="251" customFormat="true" ht="12.8" hidden="false" customHeight="false" outlineLevel="0" collapsed="false">
      <c r="B409" s="252"/>
      <c r="C409" s="253"/>
      <c r="D409" s="229" t="s">
        <v>154</v>
      </c>
      <c r="E409" s="254"/>
      <c r="F409" s="255" t="s">
        <v>455</v>
      </c>
      <c r="G409" s="253"/>
      <c r="H409" s="256" t="n">
        <v>20.274</v>
      </c>
      <c r="I409" s="257"/>
      <c r="J409" s="253"/>
      <c r="K409" s="253"/>
      <c r="L409" s="258"/>
      <c r="M409" s="259"/>
      <c r="N409" s="260"/>
      <c r="O409" s="260"/>
      <c r="P409" s="260"/>
      <c r="Q409" s="260"/>
      <c r="R409" s="260"/>
      <c r="S409" s="260"/>
      <c r="T409" s="261"/>
      <c r="AT409" s="262" t="s">
        <v>154</v>
      </c>
      <c r="AU409" s="262" t="s">
        <v>85</v>
      </c>
      <c r="AV409" s="251" t="s">
        <v>160</v>
      </c>
      <c r="AW409" s="251" t="s">
        <v>31</v>
      </c>
      <c r="AX409" s="251" t="s">
        <v>75</v>
      </c>
      <c r="AY409" s="262" t="s">
        <v>146</v>
      </c>
    </row>
    <row r="410" s="226" customFormat="true" ht="12.8" hidden="false" customHeight="false" outlineLevel="0" collapsed="false">
      <c r="B410" s="227"/>
      <c r="C410" s="228"/>
      <c r="D410" s="229" t="s">
        <v>154</v>
      </c>
      <c r="E410" s="230"/>
      <c r="F410" s="231" t="s">
        <v>478</v>
      </c>
      <c r="G410" s="228"/>
      <c r="H410" s="232" t="n">
        <v>25.844</v>
      </c>
      <c r="I410" s="233"/>
      <c r="J410" s="228"/>
      <c r="K410" s="228"/>
      <c r="L410" s="234"/>
      <c r="M410" s="235"/>
      <c r="N410" s="236"/>
      <c r="O410" s="236"/>
      <c r="P410" s="236"/>
      <c r="Q410" s="236"/>
      <c r="R410" s="236"/>
      <c r="S410" s="236"/>
      <c r="T410" s="237"/>
      <c r="AT410" s="238" t="s">
        <v>154</v>
      </c>
      <c r="AU410" s="238" t="s">
        <v>85</v>
      </c>
      <c r="AV410" s="226" t="s">
        <v>85</v>
      </c>
      <c r="AW410" s="226" t="s">
        <v>31</v>
      </c>
      <c r="AX410" s="226" t="s">
        <v>75</v>
      </c>
      <c r="AY410" s="238" t="s">
        <v>146</v>
      </c>
    </row>
    <row r="411" s="251" customFormat="true" ht="12.8" hidden="false" customHeight="false" outlineLevel="0" collapsed="false">
      <c r="B411" s="252"/>
      <c r="C411" s="253"/>
      <c r="D411" s="229" t="s">
        <v>154</v>
      </c>
      <c r="E411" s="254"/>
      <c r="F411" s="255" t="s">
        <v>472</v>
      </c>
      <c r="G411" s="253"/>
      <c r="H411" s="256" t="n">
        <v>25.844</v>
      </c>
      <c r="I411" s="257"/>
      <c r="J411" s="253"/>
      <c r="K411" s="253"/>
      <c r="L411" s="258"/>
      <c r="M411" s="259"/>
      <c r="N411" s="260"/>
      <c r="O411" s="260"/>
      <c r="P411" s="260"/>
      <c r="Q411" s="260"/>
      <c r="R411" s="260"/>
      <c r="S411" s="260"/>
      <c r="T411" s="261"/>
      <c r="AT411" s="262" t="s">
        <v>154</v>
      </c>
      <c r="AU411" s="262" t="s">
        <v>85</v>
      </c>
      <c r="AV411" s="251" t="s">
        <v>160</v>
      </c>
      <c r="AW411" s="251" t="s">
        <v>31</v>
      </c>
      <c r="AX411" s="251" t="s">
        <v>75</v>
      </c>
      <c r="AY411" s="262" t="s">
        <v>146</v>
      </c>
    </row>
    <row r="412" s="226" customFormat="true" ht="12.8" hidden="false" customHeight="false" outlineLevel="0" collapsed="false">
      <c r="B412" s="227"/>
      <c r="C412" s="228"/>
      <c r="D412" s="229" t="s">
        <v>154</v>
      </c>
      <c r="E412" s="230"/>
      <c r="F412" s="231" t="s">
        <v>479</v>
      </c>
      <c r="G412" s="228"/>
      <c r="H412" s="232" t="n">
        <v>16.17</v>
      </c>
      <c r="I412" s="233"/>
      <c r="J412" s="228"/>
      <c r="K412" s="228"/>
      <c r="L412" s="234"/>
      <c r="M412" s="235"/>
      <c r="N412" s="236"/>
      <c r="O412" s="236"/>
      <c r="P412" s="236"/>
      <c r="Q412" s="236"/>
      <c r="R412" s="236"/>
      <c r="S412" s="236"/>
      <c r="T412" s="237"/>
      <c r="AT412" s="238" t="s">
        <v>154</v>
      </c>
      <c r="AU412" s="238" t="s">
        <v>85</v>
      </c>
      <c r="AV412" s="226" t="s">
        <v>85</v>
      </c>
      <c r="AW412" s="226" t="s">
        <v>31</v>
      </c>
      <c r="AX412" s="226" t="s">
        <v>75</v>
      </c>
      <c r="AY412" s="238" t="s">
        <v>146</v>
      </c>
    </row>
    <row r="413" s="226" customFormat="true" ht="12.8" hidden="false" customHeight="false" outlineLevel="0" collapsed="false">
      <c r="B413" s="227"/>
      <c r="C413" s="228"/>
      <c r="D413" s="229" t="s">
        <v>154</v>
      </c>
      <c r="E413" s="230"/>
      <c r="F413" s="231" t="s">
        <v>480</v>
      </c>
      <c r="G413" s="228"/>
      <c r="H413" s="232" t="n">
        <v>25.714</v>
      </c>
      <c r="I413" s="233"/>
      <c r="J413" s="228"/>
      <c r="K413" s="228"/>
      <c r="L413" s="234"/>
      <c r="M413" s="235"/>
      <c r="N413" s="236"/>
      <c r="O413" s="236"/>
      <c r="P413" s="236"/>
      <c r="Q413" s="236"/>
      <c r="R413" s="236"/>
      <c r="S413" s="236"/>
      <c r="T413" s="237"/>
      <c r="AT413" s="238" t="s">
        <v>154</v>
      </c>
      <c r="AU413" s="238" t="s">
        <v>85</v>
      </c>
      <c r="AV413" s="226" t="s">
        <v>85</v>
      </c>
      <c r="AW413" s="226" t="s">
        <v>31</v>
      </c>
      <c r="AX413" s="226" t="s">
        <v>75</v>
      </c>
      <c r="AY413" s="238" t="s">
        <v>146</v>
      </c>
    </row>
    <row r="414" s="226" customFormat="true" ht="12.8" hidden="false" customHeight="false" outlineLevel="0" collapsed="false">
      <c r="B414" s="227"/>
      <c r="C414" s="228"/>
      <c r="D414" s="229" t="s">
        <v>154</v>
      </c>
      <c r="E414" s="230"/>
      <c r="F414" s="231" t="s">
        <v>481</v>
      </c>
      <c r="G414" s="228"/>
      <c r="H414" s="232" t="n">
        <v>12.282</v>
      </c>
      <c r="I414" s="233"/>
      <c r="J414" s="228"/>
      <c r="K414" s="228"/>
      <c r="L414" s="234"/>
      <c r="M414" s="235"/>
      <c r="N414" s="236"/>
      <c r="O414" s="236"/>
      <c r="P414" s="236"/>
      <c r="Q414" s="236"/>
      <c r="R414" s="236"/>
      <c r="S414" s="236"/>
      <c r="T414" s="237"/>
      <c r="AT414" s="238" t="s">
        <v>154</v>
      </c>
      <c r="AU414" s="238" t="s">
        <v>85</v>
      </c>
      <c r="AV414" s="226" t="s">
        <v>85</v>
      </c>
      <c r="AW414" s="226" t="s">
        <v>31</v>
      </c>
      <c r="AX414" s="226" t="s">
        <v>75</v>
      </c>
      <c r="AY414" s="238" t="s">
        <v>146</v>
      </c>
    </row>
    <row r="415" s="226" customFormat="true" ht="12.8" hidden="false" customHeight="false" outlineLevel="0" collapsed="false">
      <c r="B415" s="227"/>
      <c r="C415" s="228"/>
      <c r="D415" s="229" t="s">
        <v>154</v>
      </c>
      <c r="E415" s="230"/>
      <c r="F415" s="231" t="s">
        <v>482</v>
      </c>
      <c r="G415" s="228"/>
      <c r="H415" s="232" t="n">
        <v>47.257</v>
      </c>
      <c r="I415" s="233"/>
      <c r="J415" s="228"/>
      <c r="K415" s="228"/>
      <c r="L415" s="234"/>
      <c r="M415" s="235"/>
      <c r="N415" s="236"/>
      <c r="O415" s="236"/>
      <c r="P415" s="236"/>
      <c r="Q415" s="236"/>
      <c r="R415" s="236"/>
      <c r="S415" s="236"/>
      <c r="T415" s="237"/>
      <c r="AT415" s="238" t="s">
        <v>154</v>
      </c>
      <c r="AU415" s="238" t="s">
        <v>85</v>
      </c>
      <c r="AV415" s="226" t="s">
        <v>85</v>
      </c>
      <c r="AW415" s="226" t="s">
        <v>31</v>
      </c>
      <c r="AX415" s="226" t="s">
        <v>75</v>
      </c>
      <c r="AY415" s="238" t="s">
        <v>146</v>
      </c>
    </row>
    <row r="416" s="251" customFormat="true" ht="12.8" hidden="false" customHeight="false" outlineLevel="0" collapsed="false">
      <c r="B416" s="252"/>
      <c r="C416" s="253"/>
      <c r="D416" s="229" t="s">
        <v>154</v>
      </c>
      <c r="E416" s="254"/>
      <c r="F416" s="255" t="s">
        <v>483</v>
      </c>
      <c r="G416" s="253"/>
      <c r="H416" s="256" t="n">
        <v>101.423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AT416" s="262" t="s">
        <v>154</v>
      </c>
      <c r="AU416" s="262" t="s">
        <v>85</v>
      </c>
      <c r="AV416" s="251" t="s">
        <v>160</v>
      </c>
      <c r="AW416" s="251" t="s">
        <v>31</v>
      </c>
      <c r="AX416" s="251" t="s">
        <v>75</v>
      </c>
      <c r="AY416" s="262" t="s">
        <v>146</v>
      </c>
    </row>
    <row r="417" s="239" customFormat="true" ht="12.8" hidden="false" customHeight="false" outlineLevel="0" collapsed="false">
      <c r="B417" s="240"/>
      <c r="C417" s="241"/>
      <c r="D417" s="229" t="s">
        <v>154</v>
      </c>
      <c r="E417" s="242"/>
      <c r="F417" s="243" t="s">
        <v>159</v>
      </c>
      <c r="G417" s="241"/>
      <c r="H417" s="244" t="n">
        <v>147.541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AT417" s="250" t="s">
        <v>154</v>
      </c>
      <c r="AU417" s="250" t="s">
        <v>85</v>
      </c>
      <c r="AV417" s="239" t="s">
        <v>152</v>
      </c>
      <c r="AW417" s="239" t="s">
        <v>31</v>
      </c>
      <c r="AX417" s="239" t="s">
        <v>83</v>
      </c>
      <c r="AY417" s="250" t="s">
        <v>146</v>
      </c>
    </row>
    <row r="418" s="31" customFormat="true" ht="49.05" hidden="false" customHeight="true" outlineLevel="0" collapsed="false">
      <c r="A418" s="24"/>
      <c r="B418" s="25"/>
      <c r="C418" s="212" t="s">
        <v>484</v>
      </c>
      <c r="D418" s="212" t="s">
        <v>148</v>
      </c>
      <c r="E418" s="213" t="s">
        <v>485</v>
      </c>
      <c r="F418" s="214" t="s">
        <v>486</v>
      </c>
      <c r="G418" s="215" t="s">
        <v>227</v>
      </c>
      <c r="H418" s="216" t="n">
        <v>340.283</v>
      </c>
      <c r="I418" s="217"/>
      <c r="J418" s="218" t="n">
        <f aca="false">ROUND(I418*H418,2)</f>
        <v>0</v>
      </c>
      <c r="K418" s="219"/>
      <c r="L418" s="30"/>
      <c r="M418" s="220"/>
      <c r="N418" s="221" t="s">
        <v>40</v>
      </c>
      <c r="O418" s="74"/>
      <c r="P418" s="222" t="n">
        <f aca="false">O418*H418</f>
        <v>0</v>
      </c>
      <c r="Q418" s="222" t="n">
        <v>0.25137</v>
      </c>
      <c r="R418" s="222" t="n">
        <f aca="false">Q418*H418</f>
        <v>85.53693771</v>
      </c>
      <c r="S418" s="222" t="n">
        <v>0</v>
      </c>
      <c r="T418" s="223" t="n">
        <f aca="false">S418*H418</f>
        <v>0</v>
      </c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R418" s="224" t="s">
        <v>152</v>
      </c>
      <c r="AT418" s="224" t="s">
        <v>148</v>
      </c>
      <c r="AU418" s="224" t="s">
        <v>85</v>
      </c>
      <c r="AY418" s="3" t="s">
        <v>146</v>
      </c>
      <c r="BE418" s="225" t="n">
        <f aca="false">IF(N418="základní",J418,0)</f>
        <v>0</v>
      </c>
      <c r="BF418" s="225" t="n">
        <f aca="false">IF(N418="snížená",J418,0)</f>
        <v>0</v>
      </c>
      <c r="BG418" s="225" t="n">
        <f aca="false">IF(N418="zákl. přenesená",J418,0)</f>
        <v>0</v>
      </c>
      <c r="BH418" s="225" t="n">
        <f aca="false">IF(N418="sníž. přenesená",J418,0)</f>
        <v>0</v>
      </c>
      <c r="BI418" s="225" t="n">
        <f aca="false">IF(N418="nulová",J418,0)</f>
        <v>0</v>
      </c>
      <c r="BJ418" s="3" t="s">
        <v>83</v>
      </c>
      <c r="BK418" s="225" t="n">
        <f aca="false">ROUND(I418*H418,2)</f>
        <v>0</v>
      </c>
      <c r="BL418" s="3" t="s">
        <v>152</v>
      </c>
      <c r="BM418" s="224" t="s">
        <v>487</v>
      </c>
    </row>
    <row r="419" s="226" customFormat="true" ht="12.8" hidden="false" customHeight="false" outlineLevel="0" collapsed="false">
      <c r="B419" s="227"/>
      <c r="C419" s="228"/>
      <c r="D419" s="229" t="s">
        <v>154</v>
      </c>
      <c r="E419" s="230"/>
      <c r="F419" s="231" t="s">
        <v>488</v>
      </c>
      <c r="G419" s="228"/>
      <c r="H419" s="232" t="n">
        <v>56.898</v>
      </c>
      <c r="I419" s="233"/>
      <c r="J419" s="228"/>
      <c r="K419" s="228"/>
      <c r="L419" s="234"/>
      <c r="M419" s="235"/>
      <c r="N419" s="236"/>
      <c r="O419" s="236"/>
      <c r="P419" s="236"/>
      <c r="Q419" s="236"/>
      <c r="R419" s="236"/>
      <c r="S419" s="236"/>
      <c r="T419" s="237"/>
      <c r="AT419" s="238" t="s">
        <v>154</v>
      </c>
      <c r="AU419" s="238" t="s">
        <v>85</v>
      </c>
      <c r="AV419" s="226" t="s">
        <v>85</v>
      </c>
      <c r="AW419" s="226" t="s">
        <v>31</v>
      </c>
      <c r="AX419" s="226" t="s">
        <v>75</v>
      </c>
      <c r="AY419" s="238" t="s">
        <v>146</v>
      </c>
    </row>
    <row r="420" s="226" customFormat="true" ht="12.8" hidden="false" customHeight="false" outlineLevel="0" collapsed="false">
      <c r="B420" s="227"/>
      <c r="C420" s="228"/>
      <c r="D420" s="229" t="s">
        <v>154</v>
      </c>
      <c r="E420" s="230"/>
      <c r="F420" s="231" t="s">
        <v>489</v>
      </c>
      <c r="G420" s="228"/>
      <c r="H420" s="232" t="n">
        <v>-15.4</v>
      </c>
      <c r="I420" s="233"/>
      <c r="J420" s="228"/>
      <c r="K420" s="228"/>
      <c r="L420" s="234"/>
      <c r="M420" s="235"/>
      <c r="N420" s="236"/>
      <c r="O420" s="236"/>
      <c r="P420" s="236"/>
      <c r="Q420" s="236"/>
      <c r="R420" s="236"/>
      <c r="S420" s="236"/>
      <c r="T420" s="237"/>
      <c r="AT420" s="238" t="s">
        <v>154</v>
      </c>
      <c r="AU420" s="238" t="s">
        <v>85</v>
      </c>
      <c r="AV420" s="226" t="s">
        <v>85</v>
      </c>
      <c r="AW420" s="226" t="s">
        <v>31</v>
      </c>
      <c r="AX420" s="226" t="s">
        <v>75</v>
      </c>
      <c r="AY420" s="238" t="s">
        <v>146</v>
      </c>
    </row>
    <row r="421" s="226" customFormat="true" ht="12.8" hidden="false" customHeight="false" outlineLevel="0" collapsed="false">
      <c r="B421" s="227"/>
      <c r="C421" s="228"/>
      <c r="D421" s="229" t="s">
        <v>154</v>
      </c>
      <c r="E421" s="230"/>
      <c r="F421" s="231" t="s">
        <v>490</v>
      </c>
      <c r="G421" s="228"/>
      <c r="H421" s="232" t="n">
        <v>-2.94</v>
      </c>
      <c r="I421" s="233"/>
      <c r="J421" s="228"/>
      <c r="K421" s="228"/>
      <c r="L421" s="234"/>
      <c r="M421" s="235"/>
      <c r="N421" s="236"/>
      <c r="O421" s="236"/>
      <c r="P421" s="236"/>
      <c r="Q421" s="236"/>
      <c r="R421" s="236"/>
      <c r="S421" s="236"/>
      <c r="T421" s="237"/>
      <c r="AT421" s="238" t="s">
        <v>154</v>
      </c>
      <c r="AU421" s="238" t="s">
        <v>85</v>
      </c>
      <c r="AV421" s="226" t="s">
        <v>85</v>
      </c>
      <c r="AW421" s="226" t="s">
        <v>31</v>
      </c>
      <c r="AX421" s="226" t="s">
        <v>75</v>
      </c>
      <c r="AY421" s="238" t="s">
        <v>146</v>
      </c>
    </row>
    <row r="422" s="226" customFormat="true" ht="12.8" hidden="false" customHeight="false" outlineLevel="0" collapsed="false">
      <c r="B422" s="227"/>
      <c r="C422" s="228"/>
      <c r="D422" s="229" t="s">
        <v>154</v>
      </c>
      <c r="E422" s="230"/>
      <c r="F422" s="231" t="s">
        <v>491</v>
      </c>
      <c r="G422" s="228"/>
      <c r="H422" s="232" t="n">
        <v>34.727</v>
      </c>
      <c r="I422" s="233"/>
      <c r="J422" s="228"/>
      <c r="K422" s="228"/>
      <c r="L422" s="234"/>
      <c r="M422" s="235"/>
      <c r="N422" s="236"/>
      <c r="O422" s="236"/>
      <c r="P422" s="236"/>
      <c r="Q422" s="236"/>
      <c r="R422" s="236"/>
      <c r="S422" s="236"/>
      <c r="T422" s="237"/>
      <c r="AT422" s="238" t="s">
        <v>154</v>
      </c>
      <c r="AU422" s="238" t="s">
        <v>85</v>
      </c>
      <c r="AV422" s="226" t="s">
        <v>85</v>
      </c>
      <c r="AW422" s="226" t="s">
        <v>31</v>
      </c>
      <c r="AX422" s="226" t="s">
        <v>75</v>
      </c>
      <c r="AY422" s="238" t="s">
        <v>146</v>
      </c>
    </row>
    <row r="423" s="226" customFormat="true" ht="12.8" hidden="false" customHeight="false" outlineLevel="0" collapsed="false">
      <c r="B423" s="227"/>
      <c r="C423" s="228"/>
      <c r="D423" s="229" t="s">
        <v>154</v>
      </c>
      <c r="E423" s="230"/>
      <c r="F423" s="231" t="s">
        <v>492</v>
      </c>
      <c r="G423" s="228"/>
      <c r="H423" s="232" t="n">
        <v>-8.4</v>
      </c>
      <c r="I423" s="233"/>
      <c r="J423" s="228"/>
      <c r="K423" s="228"/>
      <c r="L423" s="234"/>
      <c r="M423" s="235"/>
      <c r="N423" s="236"/>
      <c r="O423" s="236"/>
      <c r="P423" s="236"/>
      <c r="Q423" s="236"/>
      <c r="R423" s="236"/>
      <c r="S423" s="236"/>
      <c r="T423" s="237"/>
      <c r="AT423" s="238" t="s">
        <v>154</v>
      </c>
      <c r="AU423" s="238" t="s">
        <v>85</v>
      </c>
      <c r="AV423" s="226" t="s">
        <v>85</v>
      </c>
      <c r="AW423" s="226" t="s">
        <v>31</v>
      </c>
      <c r="AX423" s="226" t="s">
        <v>75</v>
      </c>
      <c r="AY423" s="238" t="s">
        <v>146</v>
      </c>
    </row>
    <row r="424" s="226" customFormat="true" ht="12.8" hidden="false" customHeight="false" outlineLevel="0" collapsed="false">
      <c r="B424" s="227"/>
      <c r="C424" s="228"/>
      <c r="D424" s="229" t="s">
        <v>154</v>
      </c>
      <c r="E424" s="230"/>
      <c r="F424" s="231" t="s">
        <v>493</v>
      </c>
      <c r="G424" s="228"/>
      <c r="H424" s="232" t="n">
        <v>-5.88</v>
      </c>
      <c r="I424" s="233"/>
      <c r="J424" s="228"/>
      <c r="K424" s="228"/>
      <c r="L424" s="234"/>
      <c r="M424" s="235"/>
      <c r="N424" s="236"/>
      <c r="O424" s="236"/>
      <c r="P424" s="236"/>
      <c r="Q424" s="236"/>
      <c r="R424" s="236"/>
      <c r="S424" s="236"/>
      <c r="T424" s="237"/>
      <c r="AT424" s="238" t="s">
        <v>154</v>
      </c>
      <c r="AU424" s="238" t="s">
        <v>85</v>
      </c>
      <c r="AV424" s="226" t="s">
        <v>85</v>
      </c>
      <c r="AW424" s="226" t="s">
        <v>31</v>
      </c>
      <c r="AX424" s="226" t="s">
        <v>75</v>
      </c>
      <c r="AY424" s="238" t="s">
        <v>146</v>
      </c>
    </row>
    <row r="425" s="226" customFormat="true" ht="12.8" hidden="false" customHeight="false" outlineLevel="0" collapsed="false">
      <c r="B425" s="227"/>
      <c r="C425" s="228"/>
      <c r="D425" s="229" t="s">
        <v>154</v>
      </c>
      <c r="E425" s="230"/>
      <c r="F425" s="231" t="s">
        <v>494</v>
      </c>
      <c r="G425" s="228"/>
      <c r="H425" s="232" t="n">
        <v>12.05</v>
      </c>
      <c r="I425" s="233"/>
      <c r="J425" s="228"/>
      <c r="K425" s="228"/>
      <c r="L425" s="234"/>
      <c r="M425" s="235"/>
      <c r="N425" s="236"/>
      <c r="O425" s="236"/>
      <c r="P425" s="236"/>
      <c r="Q425" s="236"/>
      <c r="R425" s="236"/>
      <c r="S425" s="236"/>
      <c r="T425" s="237"/>
      <c r="AT425" s="238" t="s">
        <v>154</v>
      </c>
      <c r="AU425" s="238" t="s">
        <v>85</v>
      </c>
      <c r="AV425" s="226" t="s">
        <v>85</v>
      </c>
      <c r="AW425" s="226" t="s">
        <v>31</v>
      </c>
      <c r="AX425" s="226" t="s">
        <v>75</v>
      </c>
      <c r="AY425" s="238" t="s">
        <v>146</v>
      </c>
    </row>
    <row r="426" s="226" customFormat="true" ht="12.8" hidden="false" customHeight="false" outlineLevel="0" collapsed="false">
      <c r="B426" s="227"/>
      <c r="C426" s="228"/>
      <c r="D426" s="229" t="s">
        <v>154</v>
      </c>
      <c r="E426" s="230"/>
      <c r="F426" s="231" t="s">
        <v>495</v>
      </c>
      <c r="G426" s="228"/>
      <c r="H426" s="232" t="n">
        <v>13.669</v>
      </c>
      <c r="I426" s="233"/>
      <c r="J426" s="228"/>
      <c r="K426" s="228"/>
      <c r="L426" s="234"/>
      <c r="M426" s="235"/>
      <c r="N426" s="236"/>
      <c r="O426" s="236"/>
      <c r="P426" s="236"/>
      <c r="Q426" s="236"/>
      <c r="R426" s="236"/>
      <c r="S426" s="236"/>
      <c r="T426" s="237"/>
      <c r="AT426" s="238" t="s">
        <v>154</v>
      </c>
      <c r="AU426" s="238" t="s">
        <v>85</v>
      </c>
      <c r="AV426" s="226" t="s">
        <v>85</v>
      </c>
      <c r="AW426" s="226" t="s">
        <v>31</v>
      </c>
      <c r="AX426" s="226" t="s">
        <v>75</v>
      </c>
      <c r="AY426" s="238" t="s">
        <v>146</v>
      </c>
    </row>
    <row r="427" s="226" customFormat="true" ht="12.8" hidden="false" customHeight="false" outlineLevel="0" collapsed="false">
      <c r="B427" s="227"/>
      <c r="C427" s="228"/>
      <c r="D427" s="229" t="s">
        <v>154</v>
      </c>
      <c r="E427" s="230"/>
      <c r="F427" s="231" t="s">
        <v>496</v>
      </c>
      <c r="G427" s="228"/>
      <c r="H427" s="232" t="n">
        <v>-4.592</v>
      </c>
      <c r="I427" s="233"/>
      <c r="J427" s="228"/>
      <c r="K427" s="228"/>
      <c r="L427" s="234"/>
      <c r="M427" s="235"/>
      <c r="N427" s="236"/>
      <c r="O427" s="236"/>
      <c r="P427" s="236"/>
      <c r="Q427" s="236"/>
      <c r="R427" s="236"/>
      <c r="S427" s="236"/>
      <c r="T427" s="237"/>
      <c r="AT427" s="238" t="s">
        <v>154</v>
      </c>
      <c r="AU427" s="238" t="s">
        <v>85</v>
      </c>
      <c r="AV427" s="226" t="s">
        <v>85</v>
      </c>
      <c r="AW427" s="226" t="s">
        <v>31</v>
      </c>
      <c r="AX427" s="226" t="s">
        <v>75</v>
      </c>
      <c r="AY427" s="238" t="s">
        <v>146</v>
      </c>
    </row>
    <row r="428" s="226" customFormat="true" ht="12.8" hidden="false" customHeight="false" outlineLevel="0" collapsed="false">
      <c r="B428" s="227"/>
      <c r="C428" s="228"/>
      <c r="D428" s="229" t="s">
        <v>154</v>
      </c>
      <c r="E428" s="230"/>
      <c r="F428" s="231" t="s">
        <v>497</v>
      </c>
      <c r="G428" s="228"/>
      <c r="H428" s="232" t="n">
        <v>9.647</v>
      </c>
      <c r="I428" s="233"/>
      <c r="J428" s="228"/>
      <c r="K428" s="228"/>
      <c r="L428" s="234"/>
      <c r="M428" s="235"/>
      <c r="N428" s="236"/>
      <c r="O428" s="236"/>
      <c r="P428" s="236"/>
      <c r="Q428" s="236"/>
      <c r="R428" s="236"/>
      <c r="S428" s="236"/>
      <c r="T428" s="237"/>
      <c r="AT428" s="238" t="s">
        <v>154</v>
      </c>
      <c r="AU428" s="238" t="s">
        <v>85</v>
      </c>
      <c r="AV428" s="226" t="s">
        <v>85</v>
      </c>
      <c r="AW428" s="226" t="s">
        <v>31</v>
      </c>
      <c r="AX428" s="226" t="s">
        <v>75</v>
      </c>
      <c r="AY428" s="238" t="s">
        <v>146</v>
      </c>
    </row>
    <row r="429" s="226" customFormat="true" ht="12.8" hidden="false" customHeight="false" outlineLevel="0" collapsed="false">
      <c r="B429" s="227"/>
      <c r="C429" s="228"/>
      <c r="D429" s="229" t="s">
        <v>154</v>
      </c>
      <c r="E429" s="230"/>
      <c r="F429" s="231" t="s">
        <v>498</v>
      </c>
      <c r="G429" s="228"/>
      <c r="H429" s="232" t="n">
        <v>-12.68</v>
      </c>
      <c r="I429" s="233"/>
      <c r="J429" s="228"/>
      <c r="K429" s="228"/>
      <c r="L429" s="234"/>
      <c r="M429" s="235"/>
      <c r="N429" s="236"/>
      <c r="O429" s="236"/>
      <c r="P429" s="236"/>
      <c r="Q429" s="236"/>
      <c r="R429" s="236"/>
      <c r="S429" s="236"/>
      <c r="T429" s="237"/>
      <c r="AT429" s="238" t="s">
        <v>154</v>
      </c>
      <c r="AU429" s="238" t="s">
        <v>85</v>
      </c>
      <c r="AV429" s="226" t="s">
        <v>85</v>
      </c>
      <c r="AW429" s="226" t="s">
        <v>31</v>
      </c>
      <c r="AX429" s="226" t="s">
        <v>75</v>
      </c>
      <c r="AY429" s="238" t="s">
        <v>146</v>
      </c>
    </row>
    <row r="430" s="251" customFormat="true" ht="12.8" hidden="false" customHeight="false" outlineLevel="0" collapsed="false">
      <c r="B430" s="252"/>
      <c r="C430" s="253"/>
      <c r="D430" s="229" t="s">
        <v>154</v>
      </c>
      <c r="E430" s="254"/>
      <c r="F430" s="255" t="s">
        <v>455</v>
      </c>
      <c r="G430" s="253"/>
      <c r="H430" s="256" t="n">
        <v>77.099</v>
      </c>
      <c r="I430" s="257"/>
      <c r="J430" s="253"/>
      <c r="K430" s="253"/>
      <c r="L430" s="258"/>
      <c r="M430" s="259"/>
      <c r="N430" s="260"/>
      <c r="O430" s="260"/>
      <c r="P430" s="260"/>
      <c r="Q430" s="260"/>
      <c r="R430" s="260"/>
      <c r="S430" s="260"/>
      <c r="T430" s="261"/>
      <c r="AT430" s="262" t="s">
        <v>154</v>
      </c>
      <c r="AU430" s="262" t="s">
        <v>85</v>
      </c>
      <c r="AV430" s="251" t="s">
        <v>160</v>
      </c>
      <c r="AW430" s="251" t="s">
        <v>31</v>
      </c>
      <c r="AX430" s="251" t="s">
        <v>75</v>
      </c>
      <c r="AY430" s="262" t="s">
        <v>146</v>
      </c>
    </row>
    <row r="431" s="226" customFormat="true" ht="12.8" hidden="false" customHeight="false" outlineLevel="0" collapsed="false">
      <c r="B431" s="227"/>
      <c r="C431" s="228"/>
      <c r="D431" s="229" t="s">
        <v>154</v>
      </c>
      <c r="E431" s="230"/>
      <c r="F431" s="231" t="s">
        <v>499</v>
      </c>
      <c r="G431" s="228"/>
      <c r="H431" s="232" t="n">
        <v>34.038</v>
      </c>
      <c r="I431" s="233"/>
      <c r="J431" s="228"/>
      <c r="K431" s="228"/>
      <c r="L431" s="234"/>
      <c r="M431" s="235"/>
      <c r="N431" s="236"/>
      <c r="O431" s="236"/>
      <c r="P431" s="236"/>
      <c r="Q431" s="236"/>
      <c r="R431" s="236"/>
      <c r="S431" s="236"/>
      <c r="T431" s="237"/>
      <c r="AT431" s="238" t="s">
        <v>154</v>
      </c>
      <c r="AU431" s="238" t="s">
        <v>85</v>
      </c>
      <c r="AV431" s="226" t="s">
        <v>85</v>
      </c>
      <c r="AW431" s="226" t="s">
        <v>31</v>
      </c>
      <c r="AX431" s="226" t="s">
        <v>75</v>
      </c>
      <c r="AY431" s="238" t="s">
        <v>146</v>
      </c>
    </row>
    <row r="432" s="226" customFormat="true" ht="12.8" hidden="false" customHeight="false" outlineLevel="0" collapsed="false">
      <c r="B432" s="227"/>
      <c r="C432" s="228"/>
      <c r="D432" s="229" t="s">
        <v>154</v>
      </c>
      <c r="E432" s="230"/>
      <c r="F432" s="231" t="s">
        <v>500</v>
      </c>
      <c r="G432" s="228"/>
      <c r="H432" s="232" t="n">
        <v>-0.91</v>
      </c>
      <c r="I432" s="233"/>
      <c r="J432" s="228"/>
      <c r="K432" s="228"/>
      <c r="L432" s="234"/>
      <c r="M432" s="235"/>
      <c r="N432" s="236"/>
      <c r="O432" s="236"/>
      <c r="P432" s="236"/>
      <c r="Q432" s="236"/>
      <c r="R432" s="236"/>
      <c r="S432" s="236"/>
      <c r="T432" s="237"/>
      <c r="AT432" s="238" t="s">
        <v>154</v>
      </c>
      <c r="AU432" s="238" t="s">
        <v>85</v>
      </c>
      <c r="AV432" s="226" t="s">
        <v>85</v>
      </c>
      <c r="AW432" s="226" t="s">
        <v>31</v>
      </c>
      <c r="AX432" s="226" t="s">
        <v>75</v>
      </c>
      <c r="AY432" s="238" t="s">
        <v>146</v>
      </c>
    </row>
    <row r="433" s="226" customFormat="true" ht="12.8" hidden="false" customHeight="false" outlineLevel="0" collapsed="false">
      <c r="B433" s="227"/>
      <c r="C433" s="228"/>
      <c r="D433" s="229" t="s">
        <v>154</v>
      </c>
      <c r="E433" s="230"/>
      <c r="F433" s="231" t="s">
        <v>501</v>
      </c>
      <c r="G433" s="228"/>
      <c r="H433" s="232" t="n">
        <v>-0.455</v>
      </c>
      <c r="I433" s="233"/>
      <c r="J433" s="228"/>
      <c r="K433" s="228"/>
      <c r="L433" s="234"/>
      <c r="M433" s="235"/>
      <c r="N433" s="236"/>
      <c r="O433" s="236"/>
      <c r="P433" s="236"/>
      <c r="Q433" s="236"/>
      <c r="R433" s="236"/>
      <c r="S433" s="236"/>
      <c r="T433" s="237"/>
      <c r="AT433" s="238" t="s">
        <v>154</v>
      </c>
      <c r="AU433" s="238" t="s">
        <v>85</v>
      </c>
      <c r="AV433" s="226" t="s">
        <v>85</v>
      </c>
      <c r="AW433" s="226" t="s">
        <v>31</v>
      </c>
      <c r="AX433" s="226" t="s">
        <v>75</v>
      </c>
      <c r="AY433" s="238" t="s">
        <v>146</v>
      </c>
    </row>
    <row r="434" s="226" customFormat="true" ht="12.8" hidden="false" customHeight="false" outlineLevel="0" collapsed="false">
      <c r="B434" s="227"/>
      <c r="C434" s="228"/>
      <c r="D434" s="229" t="s">
        <v>154</v>
      </c>
      <c r="E434" s="230"/>
      <c r="F434" s="231" t="s">
        <v>502</v>
      </c>
      <c r="G434" s="228"/>
      <c r="H434" s="232" t="n">
        <v>10.184</v>
      </c>
      <c r="I434" s="233"/>
      <c r="J434" s="228"/>
      <c r="K434" s="228"/>
      <c r="L434" s="234"/>
      <c r="M434" s="235"/>
      <c r="N434" s="236"/>
      <c r="O434" s="236"/>
      <c r="P434" s="236"/>
      <c r="Q434" s="236"/>
      <c r="R434" s="236"/>
      <c r="S434" s="236"/>
      <c r="T434" s="237"/>
      <c r="AT434" s="238" t="s">
        <v>154</v>
      </c>
      <c r="AU434" s="238" t="s">
        <v>85</v>
      </c>
      <c r="AV434" s="226" t="s">
        <v>85</v>
      </c>
      <c r="AW434" s="226" t="s">
        <v>31</v>
      </c>
      <c r="AX434" s="226" t="s">
        <v>75</v>
      </c>
      <c r="AY434" s="238" t="s">
        <v>146</v>
      </c>
    </row>
    <row r="435" s="226" customFormat="true" ht="12.8" hidden="false" customHeight="false" outlineLevel="0" collapsed="false">
      <c r="B435" s="227"/>
      <c r="C435" s="228"/>
      <c r="D435" s="229" t="s">
        <v>154</v>
      </c>
      <c r="E435" s="230"/>
      <c r="F435" s="231" t="s">
        <v>503</v>
      </c>
      <c r="G435" s="228"/>
      <c r="H435" s="232" t="n">
        <v>-3.936</v>
      </c>
      <c r="I435" s="233"/>
      <c r="J435" s="228"/>
      <c r="K435" s="228"/>
      <c r="L435" s="234"/>
      <c r="M435" s="235"/>
      <c r="N435" s="236"/>
      <c r="O435" s="236"/>
      <c r="P435" s="236"/>
      <c r="Q435" s="236"/>
      <c r="R435" s="236"/>
      <c r="S435" s="236"/>
      <c r="T435" s="237"/>
      <c r="AT435" s="238" t="s">
        <v>154</v>
      </c>
      <c r="AU435" s="238" t="s">
        <v>85</v>
      </c>
      <c r="AV435" s="226" t="s">
        <v>85</v>
      </c>
      <c r="AW435" s="226" t="s">
        <v>31</v>
      </c>
      <c r="AX435" s="226" t="s">
        <v>75</v>
      </c>
      <c r="AY435" s="238" t="s">
        <v>146</v>
      </c>
    </row>
    <row r="436" s="226" customFormat="true" ht="12.8" hidden="false" customHeight="false" outlineLevel="0" collapsed="false">
      <c r="B436" s="227"/>
      <c r="C436" s="228"/>
      <c r="D436" s="229" t="s">
        <v>154</v>
      </c>
      <c r="E436" s="230"/>
      <c r="F436" s="231" t="s">
        <v>504</v>
      </c>
      <c r="G436" s="228"/>
      <c r="H436" s="232" t="n">
        <v>4.185</v>
      </c>
      <c r="I436" s="233"/>
      <c r="J436" s="228"/>
      <c r="K436" s="228"/>
      <c r="L436" s="234"/>
      <c r="M436" s="235"/>
      <c r="N436" s="236"/>
      <c r="O436" s="236"/>
      <c r="P436" s="236"/>
      <c r="Q436" s="236"/>
      <c r="R436" s="236"/>
      <c r="S436" s="236"/>
      <c r="T436" s="237"/>
      <c r="AT436" s="238" t="s">
        <v>154</v>
      </c>
      <c r="AU436" s="238" t="s">
        <v>85</v>
      </c>
      <c r="AV436" s="226" t="s">
        <v>85</v>
      </c>
      <c r="AW436" s="226" t="s">
        <v>31</v>
      </c>
      <c r="AX436" s="226" t="s">
        <v>75</v>
      </c>
      <c r="AY436" s="238" t="s">
        <v>146</v>
      </c>
    </row>
    <row r="437" s="226" customFormat="true" ht="12.8" hidden="false" customHeight="false" outlineLevel="0" collapsed="false">
      <c r="B437" s="227"/>
      <c r="C437" s="228"/>
      <c r="D437" s="229" t="s">
        <v>154</v>
      </c>
      <c r="E437" s="230"/>
      <c r="F437" s="231" t="s">
        <v>505</v>
      </c>
      <c r="G437" s="228"/>
      <c r="H437" s="232" t="n">
        <v>25.832</v>
      </c>
      <c r="I437" s="233"/>
      <c r="J437" s="228"/>
      <c r="K437" s="228"/>
      <c r="L437" s="234"/>
      <c r="M437" s="235"/>
      <c r="N437" s="236"/>
      <c r="O437" s="236"/>
      <c r="P437" s="236"/>
      <c r="Q437" s="236"/>
      <c r="R437" s="236"/>
      <c r="S437" s="236"/>
      <c r="T437" s="237"/>
      <c r="AT437" s="238" t="s">
        <v>154</v>
      </c>
      <c r="AU437" s="238" t="s">
        <v>85</v>
      </c>
      <c r="AV437" s="226" t="s">
        <v>85</v>
      </c>
      <c r="AW437" s="226" t="s">
        <v>31</v>
      </c>
      <c r="AX437" s="226" t="s">
        <v>75</v>
      </c>
      <c r="AY437" s="238" t="s">
        <v>146</v>
      </c>
    </row>
    <row r="438" s="226" customFormat="true" ht="12.8" hidden="false" customHeight="false" outlineLevel="0" collapsed="false">
      <c r="B438" s="227"/>
      <c r="C438" s="228"/>
      <c r="D438" s="229" t="s">
        <v>154</v>
      </c>
      <c r="E438" s="230"/>
      <c r="F438" s="231" t="s">
        <v>506</v>
      </c>
      <c r="G438" s="228"/>
      <c r="H438" s="232" t="n">
        <v>-5.85</v>
      </c>
      <c r="I438" s="233"/>
      <c r="J438" s="228"/>
      <c r="K438" s="228"/>
      <c r="L438" s="234"/>
      <c r="M438" s="235"/>
      <c r="N438" s="236"/>
      <c r="O438" s="236"/>
      <c r="P438" s="236"/>
      <c r="Q438" s="236"/>
      <c r="R438" s="236"/>
      <c r="S438" s="236"/>
      <c r="T438" s="237"/>
      <c r="AT438" s="238" t="s">
        <v>154</v>
      </c>
      <c r="AU438" s="238" t="s">
        <v>85</v>
      </c>
      <c r="AV438" s="226" t="s">
        <v>85</v>
      </c>
      <c r="AW438" s="226" t="s">
        <v>31</v>
      </c>
      <c r="AX438" s="226" t="s">
        <v>75</v>
      </c>
      <c r="AY438" s="238" t="s">
        <v>146</v>
      </c>
    </row>
    <row r="439" s="226" customFormat="true" ht="12.8" hidden="false" customHeight="false" outlineLevel="0" collapsed="false">
      <c r="B439" s="227"/>
      <c r="C439" s="228"/>
      <c r="D439" s="229" t="s">
        <v>154</v>
      </c>
      <c r="E439" s="230"/>
      <c r="F439" s="231" t="s">
        <v>507</v>
      </c>
      <c r="G439" s="228"/>
      <c r="H439" s="232" t="n">
        <v>-6.728</v>
      </c>
      <c r="I439" s="233"/>
      <c r="J439" s="228"/>
      <c r="K439" s="228"/>
      <c r="L439" s="234"/>
      <c r="M439" s="235"/>
      <c r="N439" s="236"/>
      <c r="O439" s="236"/>
      <c r="P439" s="236"/>
      <c r="Q439" s="236"/>
      <c r="R439" s="236"/>
      <c r="S439" s="236"/>
      <c r="T439" s="237"/>
      <c r="AT439" s="238" t="s">
        <v>154</v>
      </c>
      <c r="AU439" s="238" t="s">
        <v>85</v>
      </c>
      <c r="AV439" s="226" t="s">
        <v>85</v>
      </c>
      <c r="AW439" s="226" t="s">
        <v>31</v>
      </c>
      <c r="AX439" s="226" t="s">
        <v>75</v>
      </c>
      <c r="AY439" s="238" t="s">
        <v>146</v>
      </c>
    </row>
    <row r="440" s="226" customFormat="true" ht="12.8" hidden="false" customHeight="false" outlineLevel="0" collapsed="false">
      <c r="B440" s="227"/>
      <c r="C440" s="228"/>
      <c r="D440" s="229" t="s">
        <v>154</v>
      </c>
      <c r="E440" s="230"/>
      <c r="F440" s="231" t="s">
        <v>506</v>
      </c>
      <c r="G440" s="228"/>
      <c r="H440" s="232" t="n">
        <v>-5.85</v>
      </c>
      <c r="I440" s="233"/>
      <c r="J440" s="228"/>
      <c r="K440" s="228"/>
      <c r="L440" s="234"/>
      <c r="M440" s="235"/>
      <c r="N440" s="236"/>
      <c r="O440" s="236"/>
      <c r="P440" s="236"/>
      <c r="Q440" s="236"/>
      <c r="R440" s="236"/>
      <c r="S440" s="236"/>
      <c r="T440" s="237"/>
      <c r="AT440" s="238" t="s">
        <v>154</v>
      </c>
      <c r="AU440" s="238" t="s">
        <v>85</v>
      </c>
      <c r="AV440" s="226" t="s">
        <v>85</v>
      </c>
      <c r="AW440" s="226" t="s">
        <v>31</v>
      </c>
      <c r="AX440" s="226" t="s">
        <v>75</v>
      </c>
      <c r="AY440" s="238" t="s">
        <v>146</v>
      </c>
    </row>
    <row r="441" s="226" customFormat="true" ht="12.8" hidden="false" customHeight="false" outlineLevel="0" collapsed="false">
      <c r="B441" s="227"/>
      <c r="C441" s="228"/>
      <c r="D441" s="229" t="s">
        <v>154</v>
      </c>
      <c r="E441" s="230"/>
      <c r="F441" s="231" t="s">
        <v>508</v>
      </c>
      <c r="G441" s="228"/>
      <c r="H441" s="232" t="n">
        <v>12.695</v>
      </c>
      <c r="I441" s="233"/>
      <c r="J441" s="228"/>
      <c r="K441" s="228"/>
      <c r="L441" s="234"/>
      <c r="M441" s="235"/>
      <c r="N441" s="236"/>
      <c r="O441" s="236"/>
      <c r="P441" s="236"/>
      <c r="Q441" s="236"/>
      <c r="R441" s="236"/>
      <c r="S441" s="236"/>
      <c r="T441" s="237"/>
      <c r="AT441" s="238" t="s">
        <v>154</v>
      </c>
      <c r="AU441" s="238" t="s">
        <v>85</v>
      </c>
      <c r="AV441" s="226" t="s">
        <v>85</v>
      </c>
      <c r="AW441" s="226" t="s">
        <v>31</v>
      </c>
      <c r="AX441" s="226" t="s">
        <v>75</v>
      </c>
      <c r="AY441" s="238" t="s">
        <v>146</v>
      </c>
    </row>
    <row r="442" s="226" customFormat="true" ht="12.8" hidden="false" customHeight="false" outlineLevel="0" collapsed="false">
      <c r="B442" s="227"/>
      <c r="C442" s="228"/>
      <c r="D442" s="229" t="s">
        <v>154</v>
      </c>
      <c r="E442" s="230"/>
      <c r="F442" s="231" t="s">
        <v>509</v>
      </c>
      <c r="G442" s="228"/>
      <c r="H442" s="232" t="n">
        <v>32.978</v>
      </c>
      <c r="I442" s="233"/>
      <c r="J442" s="228"/>
      <c r="K442" s="228"/>
      <c r="L442" s="234"/>
      <c r="M442" s="235"/>
      <c r="N442" s="236"/>
      <c r="O442" s="236"/>
      <c r="P442" s="236"/>
      <c r="Q442" s="236"/>
      <c r="R442" s="236"/>
      <c r="S442" s="236"/>
      <c r="T442" s="237"/>
      <c r="AT442" s="238" t="s">
        <v>154</v>
      </c>
      <c r="AU442" s="238" t="s">
        <v>85</v>
      </c>
      <c r="AV442" s="226" t="s">
        <v>85</v>
      </c>
      <c r="AW442" s="226" t="s">
        <v>31</v>
      </c>
      <c r="AX442" s="226" t="s">
        <v>75</v>
      </c>
      <c r="AY442" s="238" t="s">
        <v>146</v>
      </c>
    </row>
    <row r="443" s="226" customFormat="true" ht="12.8" hidden="false" customHeight="false" outlineLevel="0" collapsed="false">
      <c r="B443" s="227"/>
      <c r="C443" s="228"/>
      <c r="D443" s="229" t="s">
        <v>154</v>
      </c>
      <c r="E443" s="230"/>
      <c r="F443" s="231" t="s">
        <v>506</v>
      </c>
      <c r="G443" s="228"/>
      <c r="H443" s="232" t="n">
        <v>-5.85</v>
      </c>
      <c r="I443" s="233"/>
      <c r="J443" s="228"/>
      <c r="K443" s="228"/>
      <c r="L443" s="234"/>
      <c r="M443" s="235"/>
      <c r="N443" s="236"/>
      <c r="O443" s="236"/>
      <c r="P443" s="236"/>
      <c r="Q443" s="236"/>
      <c r="R443" s="236"/>
      <c r="S443" s="236"/>
      <c r="T443" s="237"/>
      <c r="AT443" s="238" t="s">
        <v>154</v>
      </c>
      <c r="AU443" s="238" t="s">
        <v>85</v>
      </c>
      <c r="AV443" s="226" t="s">
        <v>85</v>
      </c>
      <c r="AW443" s="226" t="s">
        <v>31</v>
      </c>
      <c r="AX443" s="226" t="s">
        <v>75</v>
      </c>
      <c r="AY443" s="238" t="s">
        <v>146</v>
      </c>
    </row>
    <row r="444" s="226" customFormat="true" ht="12.8" hidden="false" customHeight="false" outlineLevel="0" collapsed="false">
      <c r="B444" s="227"/>
      <c r="C444" s="228"/>
      <c r="D444" s="229" t="s">
        <v>154</v>
      </c>
      <c r="E444" s="230"/>
      <c r="F444" s="231" t="s">
        <v>510</v>
      </c>
      <c r="G444" s="228"/>
      <c r="H444" s="232" t="n">
        <v>-0.878</v>
      </c>
      <c r="I444" s="233"/>
      <c r="J444" s="228"/>
      <c r="K444" s="228"/>
      <c r="L444" s="234"/>
      <c r="M444" s="235"/>
      <c r="N444" s="236"/>
      <c r="O444" s="236"/>
      <c r="P444" s="236"/>
      <c r="Q444" s="236"/>
      <c r="R444" s="236"/>
      <c r="S444" s="236"/>
      <c r="T444" s="237"/>
      <c r="AT444" s="238" t="s">
        <v>154</v>
      </c>
      <c r="AU444" s="238" t="s">
        <v>85</v>
      </c>
      <c r="AV444" s="226" t="s">
        <v>85</v>
      </c>
      <c r="AW444" s="226" t="s">
        <v>31</v>
      </c>
      <c r="AX444" s="226" t="s">
        <v>75</v>
      </c>
      <c r="AY444" s="238" t="s">
        <v>146</v>
      </c>
    </row>
    <row r="445" s="226" customFormat="true" ht="12.8" hidden="false" customHeight="false" outlineLevel="0" collapsed="false">
      <c r="B445" s="227"/>
      <c r="C445" s="228"/>
      <c r="D445" s="229" t="s">
        <v>154</v>
      </c>
      <c r="E445" s="230"/>
      <c r="F445" s="231" t="s">
        <v>501</v>
      </c>
      <c r="G445" s="228"/>
      <c r="H445" s="232" t="n">
        <v>-0.455</v>
      </c>
      <c r="I445" s="233"/>
      <c r="J445" s="228"/>
      <c r="K445" s="228"/>
      <c r="L445" s="234"/>
      <c r="M445" s="235"/>
      <c r="N445" s="236"/>
      <c r="O445" s="236"/>
      <c r="P445" s="236"/>
      <c r="Q445" s="236"/>
      <c r="R445" s="236"/>
      <c r="S445" s="236"/>
      <c r="T445" s="237"/>
      <c r="AT445" s="238" t="s">
        <v>154</v>
      </c>
      <c r="AU445" s="238" t="s">
        <v>85</v>
      </c>
      <c r="AV445" s="226" t="s">
        <v>85</v>
      </c>
      <c r="AW445" s="226" t="s">
        <v>31</v>
      </c>
      <c r="AX445" s="226" t="s">
        <v>75</v>
      </c>
      <c r="AY445" s="238" t="s">
        <v>146</v>
      </c>
    </row>
    <row r="446" s="226" customFormat="true" ht="12.8" hidden="false" customHeight="false" outlineLevel="0" collapsed="false">
      <c r="B446" s="227"/>
      <c r="C446" s="228"/>
      <c r="D446" s="229" t="s">
        <v>154</v>
      </c>
      <c r="E446" s="230"/>
      <c r="F446" s="231" t="s">
        <v>511</v>
      </c>
      <c r="G446" s="228"/>
      <c r="H446" s="232" t="n">
        <v>4.325</v>
      </c>
      <c r="I446" s="233"/>
      <c r="J446" s="228"/>
      <c r="K446" s="228"/>
      <c r="L446" s="234"/>
      <c r="M446" s="235"/>
      <c r="N446" s="236"/>
      <c r="O446" s="236"/>
      <c r="P446" s="236"/>
      <c r="Q446" s="236"/>
      <c r="R446" s="236"/>
      <c r="S446" s="236"/>
      <c r="T446" s="237"/>
      <c r="AT446" s="238" t="s">
        <v>154</v>
      </c>
      <c r="AU446" s="238" t="s">
        <v>85</v>
      </c>
      <c r="AV446" s="226" t="s">
        <v>85</v>
      </c>
      <c r="AW446" s="226" t="s">
        <v>31</v>
      </c>
      <c r="AX446" s="226" t="s">
        <v>75</v>
      </c>
      <c r="AY446" s="238" t="s">
        <v>146</v>
      </c>
    </row>
    <row r="447" s="251" customFormat="true" ht="12.8" hidden="false" customHeight="false" outlineLevel="0" collapsed="false">
      <c r="B447" s="252"/>
      <c r="C447" s="253"/>
      <c r="D447" s="229" t="s">
        <v>154</v>
      </c>
      <c r="E447" s="254"/>
      <c r="F447" s="255" t="s">
        <v>463</v>
      </c>
      <c r="G447" s="253"/>
      <c r="H447" s="256" t="n">
        <v>93.325</v>
      </c>
      <c r="I447" s="257"/>
      <c r="J447" s="253"/>
      <c r="K447" s="253"/>
      <c r="L447" s="258"/>
      <c r="M447" s="259"/>
      <c r="N447" s="260"/>
      <c r="O447" s="260"/>
      <c r="P447" s="260"/>
      <c r="Q447" s="260"/>
      <c r="R447" s="260"/>
      <c r="S447" s="260"/>
      <c r="T447" s="261"/>
      <c r="AT447" s="262" t="s">
        <v>154</v>
      </c>
      <c r="AU447" s="262" t="s">
        <v>85</v>
      </c>
      <c r="AV447" s="251" t="s">
        <v>160</v>
      </c>
      <c r="AW447" s="251" t="s">
        <v>31</v>
      </c>
      <c r="AX447" s="251" t="s">
        <v>75</v>
      </c>
      <c r="AY447" s="262" t="s">
        <v>146</v>
      </c>
    </row>
    <row r="448" s="226" customFormat="true" ht="12.8" hidden="false" customHeight="false" outlineLevel="0" collapsed="false">
      <c r="B448" s="227"/>
      <c r="C448" s="228"/>
      <c r="D448" s="229" t="s">
        <v>154</v>
      </c>
      <c r="E448" s="230"/>
      <c r="F448" s="231" t="s">
        <v>499</v>
      </c>
      <c r="G448" s="228"/>
      <c r="H448" s="232" t="n">
        <v>34.038</v>
      </c>
      <c r="I448" s="233"/>
      <c r="J448" s="228"/>
      <c r="K448" s="228"/>
      <c r="L448" s="234"/>
      <c r="M448" s="235"/>
      <c r="N448" s="236"/>
      <c r="O448" s="236"/>
      <c r="P448" s="236"/>
      <c r="Q448" s="236"/>
      <c r="R448" s="236"/>
      <c r="S448" s="236"/>
      <c r="T448" s="237"/>
      <c r="AT448" s="238" t="s">
        <v>154</v>
      </c>
      <c r="AU448" s="238" t="s">
        <v>85</v>
      </c>
      <c r="AV448" s="226" t="s">
        <v>85</v>
      </c>
      <c r="AW448" s="226" t="s">
        <v>31</v>
      </c>
      <c r="AX448" s="226" t="s">
        <v>75</v>
      </c>
      <c r="AY448" s="238" t="s">
        <v>146</v>
      </c>
    </row>
    <row r="449" s="226" customFormat="true" ht="12.8" hidden="false" customHeight="false" outlineLevel="0" collapsed="false">
      <c r="B449" s="227"/>
      <c r="C449" s="228"/>
      <c r="D449" s="229" t="s">
        <v>154</v>
      </c>
      <c r="E449" s="230"/>
      <c r="F449" s="231" t="s">
        <v>500</v>
      </c>
      <c r="G449" s="228"/>
      <c r="H449" s="232" t="n">
        <v>-0.91</v>
      </c>
      <c r="I449" s="233"/>
      <c r="J449" s="228"/>
      <c r="K449" s="228"/>
      <c r="L449" s="234"/>
      <c r="M449" s="235"/>
      <c r="N449" s="236"/>
      <c r="O449" s="236"/>
      <c r="P449" s="236"/>
      <c r="Q449" s="236"/>
      <c r="R449" s="236"/>
      <c r="S449" s="236"/>
      <c r="T449" s="237"/>
      <c r="AT449" s="238" t="s">
        <v>154</v>
      </c>
      <c r="AU449" s="238" t="s">
        <v>85</v>
      </c>
      <c r="AV449" s="226" t="s">
        <v>85</v>
      </c>
      <c r="AW449" s="226" t="s">
        <v>31</v>
      </c>
      <c r="AX449" s="226" t="s">
        <v>75</v>
      </c>
      <c r="AY449" s="238" t="s">
        <v>146</v>
      </c>
    </row>
    <row r="450" s="226" customFormat="true" ht="12.8" hidden="false" customHeight="false" outlineLevel="0" collapsed="false">
      <c r="B450" s="227"/>
      <c r="C450" s="228"/>
      <c r="D450" s="229" t="s">
        <v>154</v>
      </c>
      <c r="E450" s="230"/>
      <c r="F450" s="231" t="s">
        <v>501</v>
      </c>
      <c r="G450" s="228"/>
      <c r="H450" s="232" t="n">
        <v>-0.455</v>
      </c>
      <c r="I450" s="233"/>
      <c r="J450" s="228"/>
      <c r="K450" s="228"/>
      <c r="L450" s="234"/>
      <c r="M450" s="235"/>
      <c r="N450" s="236"/>
      <c r="O450" s="236"/>
      <c r="P450" s="236"/>
      <c r="Q450" s="236"/>
      <c r="R450" s="236"/>
      <c r="S450" s="236"/>
      <c r="T450" s="237"/>
      <c r="AT450" s="238" t="s">
        <v>154</v>
      </c>
      <c r="AU450" s="238" t="s">
        <v>85</v>
      </c>
      <c r="AV450" s="226" t="s">
        <v>85</v>
      </c>
      <c r="AW450" s="226" t="s">
        <v>31</v>
      </c>
      <c r="AX450" s="226" t="s">
        <v>75</v>
      </c>
      <c r="AY450" s="238" t="s">
        <v>146</v>
      </c>
    </row>
    <row r="451" s="226" customFormat="true" ht="12.8" hidden="false" customHeight="false" outlineLevel="0" collapsed="false">
      <c r="B451" s="227"/>
      <c r="C451" s="228"/>
      <c r="D451" s="229" t="s">
        <v>154</v>
      </c>
      <c r="E451" s="230"/>
      <c r="F451" s="231" t="s">
        <v>502</v>
      </c>
      <c r="G451" s="228"/>
      <c r="H451" s="232" t="n">
        <v>10.184</v>
      </c>
      <c r="I451" s="233"/>
      <c r="J451" s="228"/>
      <c r="K451" s="228"/>
      <c r="L451" s="234"/>
      <c r="M451" s="235"/>
      <c r="N451" s="236"/>
      <c r="O451" s="236"/>
      <c r="P451" s="236"/>
      <c r="Q451" s="236"/>
      <c r="R451" s="236"/>
      <c r="S451" s="236"/>
      <c r="T451" s="237"/>
      <c r="AT451" s="238" t="s">
        <v>154</v>
      </c>
      <c r="AU451" s="238" t="s">
        <v>85</v>
      </c>
      <c r="AV451" s="226" t="s">
        <v>85</v>
      </c>
      <c r="AW451" s="226" t="s">
        <v>31</v>
      </c>
      <c r="AX451" s="226" t="s">
        <v>75</v>
      </c>
      <c r="AY451" s="238" t="s">
        <v>146</v>
      </c>
    </row>
    <row r="452" s="226" customFormat="true" ht="12.8" hidden="false" customHeight="false" outlineLevel="0" collapsed="false">
      <c r="B452" s="227"/>
      <c r="C452" s="228"/>
      <c r="D452" s="229" t="s">
        <v>154</v>
      </c>
      <c r="E452" s="230"/>
      <c r="F452" s="231" t="s">
        <v>503</v>
      </c>
      <c r="G452" s="228"/>
      <c r="H452" s="232" t="n">
        <v>-3.936</v>
      </c>
      <c r="I452" s="233"/>
      <c r="J452" s="228"/>
      <c r="K452" s="228"/>
      <c r="L452" s="234"/>
      <c r="M452" s="235"/>
      <c r="N452" s="236"/>
      <c r="O452" s="236"/>
      <c r="P452" s="236"/>
      <c r="Q452" s="236"/>
      <c r="R452" s="236"/>
      <c r="S452" s="236"/>
      <c r="T452" s="237"/>
      <c r="AT452" s="238" t="s">
        <v>154</v>
      </c>
      <c r="AU452" s="238" t="s">
        <v>85</v>
      </c>
      <c r="AV452" s="226" t="s">
        <v>85</v>
      </c>
      <c r="AW452" s="226" t="s">
        <v>31</v>
      </c>
      <c r="AX452" s="226" t="s">
        <v>75</v>
      </c>
      <c r="AY452" s="238" t="s">
        <v>146</v>
      </c>
    </row>
    <row r="453" s="226" customFormat="true" ht="12.8" hidden="false" customHeight="false" outlineLevel="0" collapsed="false">
      <c r="B453" s="227"/>
      <c r="C453" s="228"/>
      <c r="D453" s="229" t="s">
        <v>154</v>
      </c>
      <c r="E453" s="230"/>
      <c r="F453" s="231" t="s">
        <v>504</v>
      </c>
      <c r="G453" s="228"/>
      <c r="H453" s="232" t="n">
        <v>4.185</v>
      </c>
      <c r="I453" s="233"/>
      <c r="J453" s="228"/>
      <c r="K453" s="228"/>
      <c r="L453" s="234"/>
      <c r="M453" s="235"/>
      <c r="N453" s="236"/>
      <c r="O453" s="236"/>
      <c r="P453" s="236"/>
      <c r="Q453" s="236"/>
      <c r="R453" s="236"/>
      <c r="S453" s="236"/>
      <c r="T453" s="237"/>
      <c r="AT453" s="238" t="s">
        <v>154</v>
      </c>
      <c r="AU453" s="238" t="s">
        <v>85</v>
      </c>
      <c r="AV453" s="226" t="s">
        <v>85</v>
      </c>
      <c r="AW453" s="226" t="s">
        <v>31</v>
      </c>
      <c r="AX453" s="226" t="s">
        <v>75</v>
      </c>
      <c r="AY453" s="238" t="s">
        <v>146</v>
      </c>
    </row>
    <row r="454" s="226" customFormat="true" ht="12.8" hidden="false" customHeight="false" outlineLevel="0" collapsed="false">
      <c r="B454" s="227"/>
      <c r="C454" s="228"/>
      <c r="D454" s="229" t="s">
        <v>154</v>
      </c>
      <c r="E454" s="230"/>
      <c r="F454" s="231" t="s">
        <v>512</v>
      </c>
      <c r="G454" s="228"/>
      <c r="H454" s="232" t="n">
        <v>25.07</v>
      </c>
      <c r="I454" s="233"/>
      <c r="J454" s="228"/>
      <c r="K454" s="228"/>
      <c r="L454" s="234"/>
      <c r="M454" s="235"/>
      <c r="N454" s="236"/>
      <c r="O454" s="236"/>
      <c r="P454" s="236"/>
      <c r="Q454" s="236"/>
      <c r="R454" s="236"/>
      <c r="S454" s="236"/>
      <c r="T454" s="237"/>
      <c r="AT454" s="238" t="s">
        <v>154</v>
      </c>
      <c r="AU454" s="238" t="s">
        <v>85</v>
      </c>
      <c r="AV454" s="226" t="s">
        <v>85</v>
      </c>
      <c r="AW454" s="226" t="s">
        <v>31</v>
      </c>
      <c r="AX454" s="226" t="s">
        <v>75</v>
      </c>
      <c r="AY454" s="238" t="s">
        <v>146</v>
      </c>
    </row>
    <row r="455" s="226" customFormat="true" ht="12.8" hidden="false" customHeight="false" outlineLevel="0" collapsed="false">
      <c r="B455" s="227"/>
      <c r="C455" s="228"/>
      <c r="D455" s="229" t="s">
        <v>154</v>
      </c>
      <c r="E455" s="230"/>
      <c r="F455" s="231" t="s">
        <v>513</v>
      </c>
      <c r="G455" s="228"/>
      <c r="H455" s="232" t="n">
        <v>-4.65</v>
      </c>
      <c r="I455" s="233"/>
      <c r="J455" s="228"/>
      <c r="K455" s="228"/>
      <c r="L455" s="234"/>
      <c r="M455" s="235"/>
      <c r="N455" s="236"/>
      <c r="O455" s="236"/>
      <c r="P455" s="236"/>
      <c r="Q455" s="236"/>
      <c r="R455" s="236"/>
      <c r="S455" s="236"/>
      <c r="T455" s="237"/>
      <c r="AT455" s="238" t="s">
        <v>154</v>
      </c>
      <c r="AU455" s="238" t="s">
        <v>85</v>
      </c>
      <c r="AV455" s="226" t="s">
        <v>85</v>
      </c>
      <c r="AW455" s="226" t="s">
        <v>31</v>
      </c>
      <c r="AX455" s="226" t="s">
        <v>75</v>
      </c>
      <c r="AY455" s="238" t="s">
        <v>146</v>
      </c>
    </row>
    <row r="456" s="226" customFormat="true" ht="12.8" hidden="false" customHeight="false" outlineLevel="0" collapsed="false">
      <c r="B456" s="227"/>
      <c r="C456" s="228"/>
      <c r="D456" s="229" t="s">
        <v>154</v>
      </c>
      <c r="E456" s="230"/>
      <c r="F456" s="231" t="s">
        <v>514</v>
      </c>
      <c r="G456" s="228"/>
      <c r="H456" s="232" t="n">
        <v>-5.348</v>
      </c>
      <c r="I456" s="233"/>
      <c r="J456" s="228"/>
      <c r="K456" s="228"/>
      <c r="L456" s="234"/>
      <c r="M456" s="235"/>
      <c r="N456" s="236"/>
      <c r="O456" s="236"/>
      <c r="P456" s="236"/>
      <c r="Q456" s="236"/>
      <c r="R456" s="236"/>
      <c r="S456" s="236"/>
      <c r="T456" s="237"/>
      <c r="AT456" s="238" t="s">
        <v>154</v>
      </c>
      <c r="AU456" s="238" t="s">
        <v>85</v>
      </c>
      <c r="AV456" s="226" t="s">
        <v>85</v>
      </c>
      <c r="AW456" s="226" t="s">
        <v>31</v>
      </c>
      <c r="AX456" s="226" t="s">
        <v>75</v>
      </c>
      <c r="AY456" s="238" t="s">
        <v>146</v>
      </c>
    </row>
    <row r="457" s="226" customFormat="true" ht="12.8" hidden="false" customHeight="false" outlineLevel="0" collapsed="false">
      <c r="B457" s="227"/>
      <c r="C457" s="228"/>
      <c r="D457" s="229" t="s">
        <v>154</v>
      </c>
      <c r="E457" s="230"/>
      <c r="F457" s="231" t="s">
        <v>513</v>
      </c>
      <c r="G457" s="228"/>
      <c r="H457" s="232" t="n">
        <v>-4.65</v>
      </c>
      <c r="I457" s="233"/>
      <c r="J457" s="228"/>
      <c r="K457" s="228"/>
      <c r="L457" s="234"/>
      <c r="M457" s="235"/>
      <c r="N457" s="236"/>
      <c r="O457" s="236"/>
      <c r="P457" s="236"/>
      <c r="Q457" s="236"/>
      <c r="R457" s="236"/>
      <c r="S457" s="236"/>
      <c r="T457" s="237"/>
      <c r="AT457" s="238" t="s">
        <v>154</v>
      </c>
      <c r="AU457" s="238" t="s">
        <v>85</v>
      </c>
      <c r="AV457" s="226" t="s">
        <v>85</v>
      </c>
      <c r="AW457" s="226" t="s">
        <v>31</v>
      </c>
      <c r="AX457" s="226" t="s">
        <v>75</v>
      </c>
      <c r="AY457" s="238" t="s">
        <v>146</v>
      </c>
    </row>
    <row r="458" s="226" customFormat="true" ht="12.8" hidden="false" customHeight="false" outlineLevel="0" collapsed="false">
      <c r="B458" s="227"/>
      <c r="C458" s="228"/>
      <c r="D458" s="229" t="s">
        <v>154</v>
      </c>
      <c r="E458" s="230"/>
      <c r="F458" s="231" t="s">
        <v>508</v>
      </c>
      <c r="G458" s="228"/>
      <c r="H458" s="232" t="n">
        <v>12.695</v>
      </c>
      <c r="I458" s="233"/>
      <c r="J458" s="228"/>
      <c r="K458" s="228"/>
      <c r="L458" s="234"/>
      <c r="M458" s="235"/>
      <c r="N458" s="236"/>
      <c r="O458" s="236"/>
      <c r="P458" s="236"/>
      <c r="Q458" s="236"/>
      <c r="R458" s="236"/>
      <c r="S458" s="236"/>
      <c r="T458" s="237"/>
      <c r="AT458" s="238" t="s">
        <v>154</v>
      </c>
      <c r="AU458" s="238" t="s">
        <v>85</v>
      </c>
      <c r="AV458" s="226" t="s">
        <v>85</v>
      </c>
      <c r="AW458" s="226" t="s">
        <v>31</v>
      </c>
      <c r="AX458" s="226" t="s">
        <v>75</v>
      </c>
      <c r="AY458" s="238" t="s">
        <v>146</v>
      </c>
    </row>
    <row r="459" s="226" customFormat="true" ht="12.8" hidden="false" customHeight="false" outlineLevel="0" collapsed="false">
      <c r="B459" s="227"/>
      <c r="C459" s="228"/>
      <c r="D459" s="229" t="s">
        <v>154</v>
      </c>
      <c r="E459" s="230"/>
      <c r="F459" s="231" t="s">
        <v>509</v>
      </c>
      <c r="G459" s="228"/>
      <c r="H459" s="232" t="n">
        <v>32.978</v>
      </c>
      <c r="I459" s="233"/>
      <c r="J459" s="228"/>
      <c r="K459" s="228"/>
      <c r="L459" s="234"/>
      <c r="M459" s="235"/>
      <c r="N459" s="236"/>
      <c r="O459" s="236"/>
      <c r="P459" s="236"/>
      <c r="Q459" s="236"/>
      <c r="R459" s="236"/>
      <c r="S459" s="236"/>
      <c r="T459" s="237"/>
      <c r="AT459" s="238" t="s">
        <v>154</v>
      </c>
      <c r="AU459" s="238" t="s">
        <v>85</v>
      </c>
      <c r="AV459" s="226" t="s">
        <v>85</v>
      </c>
      <c r="AW459" s="226" t="s">
        <v>31</v>
      </c>
      <c r="AX459" s="226" t="s">
        <v>75</v>
      </c>
      <c r="AY459" s="238" t="s">
        <v>146</v>
      </c>
    </row>
    <row r="460" s="226" customFormat="true" ht="12.8" hidden="false" customHeight="false" outlineLevel="0" collapsed="false">
      <c r="B460" s="227"/>
      <c r="C460" s="228"/>
      <c r="D460" s="229" t="s">
        <v>154</v>
      </c>
      <c r="E460" s="230"/>
      <c r="F460" s="231" t="s">
        <v>513</v>
      </c>
      <c r="G460" s="228"/>
      <c r="H460" s="232" t="n">
        <v>-4.65</v>
      </c>
      <c r="I460" s="233"/>
      <c r="J460" s="228"/>
      <c r="K460" s="228"/>
      <c r="L460" s="234"/>
      <c r="M460" s="235"/>
      <c r="N460" s="236"/>
      <c r="O460" s="236"/>
      <c r="P460" s="236"/>
      <c r="Q460" s="236"/>
      <c r="R460" s="236"/>
      <c r="S460" s="236"/>
      <c r="T460" s="237"/>
      <c r="AT460" s="238" t="s">
        <v>154</v>
      </c>
      <c r="AU460" s="238" t="s">
        <v>85</v>
      </c>
      <c r="AV460" s="226" t="s">
        <v>85</v>
      </c>
      <c r="AW460" s="226" t="s">
        <v>31</v>
      </c>
      <c r="AX460" s="226" t="s">
        <v>75</v>
      </c>
      <c r="AY460" s="238" t="s">
        <v>146</v>
      </c>
    </row>
    <row r="461" s="226" customFormat="true" ht="12.8" hidden="false" customHeight="false" outlineLevel="0" collapsed="false">
      <c r="B461" s="227"/>
      <c r="C461" s="228"/>
      <c r="D461" s="229" t="s">
        <v>154</v>
      </c>
      <c r="E461" s="230"/>
      <c r="F461" s="231" t="s">
        <v>510</v>
      </c>
      <c r="G461" s="228"/>
      <c r="H461" s="232" t="n">
        <v>-0.878</v>
      </c>
      <c r="I461" s="233"/>
      <c r="J461" s="228"/>
      <c r="K461" s="228"/>
      <c r="L461" s="234"/>
      <c r="M461" s="235"/>
      <c r="N461" s="236"/>
      <c r="O461" s="236"/>
      <c r="P461" s="236"/>
      <c r="Q461" s="236"/>
      <c r="R461" s="236"/>
      <c r="S461" s="236"/>
      <c r="T461" s="237"/>
      <c r="AT461" s="238" t="s">
        <v>154</v>
      </c>
      <c r="AU461" s="238" t="s">
        <v>85</v>
      </c>
      <c r="AV461" s="226" t="s">
        <v>85</v>
      </c>
      <c r="AW461" s="226" t="s">
        <v>31</v>
      </c>
      <c r="AX461" s="226" t="s">
        <v>75</v>
      </c>
      <c r="AY461" s="238" t="s">
        <v>146</v>
      </c>
    </row>
    <row r="462" s="226" customFormat="true" ht="12.8" hidden="false" customHeight="false" outlineLevel="0" collapsed="false">
      <c r="B462" s="227"/>
      <c r="C462" s="228"/>
      <c r="D462" s="229" t="s">
        <v>154</v>
      </c>
      <c r="E462" s="230"/>
      <c r="F462" s="231" t="s">
        <v>501</v>
      </c>
      <c r="G462" s="228"/>
      <c r="H462" s="232" t="n">
        <v>-0.455</v>
      </c>
      <c r="I462" s="233"/>
      <c r="J462" s="228"/>
      <c r="K462" s="228"/>
      <c r="L462" s="234"/>
      <c r="M462" s="235"/>
      <c r="N462" s="236"/>
      <c r="O462" s="236"/>
      <c r="P462" s="236"/>
      <c r="Q462" s="236"/>
      <c r="R462" s="236"/>
      <c r="S462" s="236"/>
      <c r="T462" s="237"/>
      <c r="AT462" s="238" t="s">
        <v>154</v>
      </c>
      <c r="AU462" s="238" t="s">
        <v>85</v>
      </c>
      <c r="AV462" s="226" t="s">
        <v>85</v>
      </c>
      <c r="AW462" s="226" t="s">
        <v>31</v>
      </c>
      <c r="AX462" s="226" t="s">
        <v>75</v>
      </c>
      <c r="AY462" s="238" t="s">
        <v>146</v>
      </c>
    </row>
    <row r="463" s="226" customFormat="true" ht="12.8" hidden="false" customHeight="false" outlineLevel="0" collapsed="false">
      <c r="B463" s="227"/>
      <c r="C463" s="228"/>
      <c r="D463" s="229" t="s">
        <v>154</v>
      </c>
      <c r="E463" s="230"/>
      <c r="F463" s="231" t="s">
        <v>511</v>
      </c>
      <c r="G463" s="228"/>
      <c r="H463" s="232" t="n">
        <v>4.325</v>
      </c>
      <c r="I463" s="233"/>
      <c r="J463" s="228"/>
      <c r="K463" s="228"/>
      <c r="L463" s="234"/>
      <c r="M463" s="235"/>
      <c r="N463" s="236"/>
      <c r="O463" s="236"/>
      <c r="P463" s="236"/>
      <c r="Q463" s="236"/>
      <c r="R463" s="236"/>
      <c r="S463" s="236"/>
      <c r="T463" s="237"/>
      <c r="AT463" s="238" t="s">
        <v>154</v>
      </c>
      <c r="AU463" s="238" t="s">
        <v>85</v>
      </c>
      <c r="AV463" s="226" t="s">
        <v>85</v>
      </c>
      <c r="AW463" s="226" t="s">
        <v>31</v>
      </c>
      <c r="AX463" s="226" t="s">
        <v>75</v>
      </c>
      <c r="AY463" s="238" t="s">
        <v>146</v>
      </c>
    </row>
    <row r="464" s="251" customFormat="true" ht="12.8" hidden="false" customHeight="false" outlineLevel="0" collapsed="false">
      <c r="B464" s="252"/>
      <c r="C464" s="253"/>
      <c r="D464" s="229" t="s">
        <v>154</v>
      </c>
      <c r="E464" s="254"/>
      <c r="F464" s="255" t="s">
        <v>469</v>
      </c>
      <c r="G464" s="253"/>
      <c r="H464" s="256" t="n">
        <v>97.543</v>
      </c>
      <c r="I464" s="257"/>
      <c r="J464" s="253"/>
      <c r="K464" s="253"/>
      <c r="L464" s="258"/>
      <c r="M464" s="259"/>
      <c r="N464" s="260"/>
      <c r="O464" s="260"/>
      <c r="P464" s="260"/>
      <c r="Q464" s="260"/>
      <c r="R464" s="260"/>
      <c r="S464" s="260"/>
      <c r="T464" s="261"/>
      <c r="AT464" s="262" t="s">
        <v>154</v>
      </c>
      <c r="AU464" s="262" t="s">
        <v>85</v>
      </c>
      <c r="AV464" s="251" t="s">
        <v>160</v>
      </c>
      <c r="AW464" s="251" t="s">
        <v>31</v>
      </c>
      <c r="AX464" s="251" t="s">
        <v>75</v>
      </c>
      <c r="AY464" s="262" t="s">
        <v>146</v>
      </c>
    </row>
    <row r="465" s="226" customFormat="true" ht="12.8" hidden="false" customHeight="false" outlineLevel="0" collapsed="false">
      <c r="B465" s="227"/>
      <c r="C465" s="228"/>
      <c r="D465" s="229" t="s">
        <v>154</v>
      </c>
      <c r="E465" s="230"/>
      <c r="F465" s="231" t="s">
        <v>515</v>
      </c>
      <c r="G465" s="228"/>
      <c r="H465" s="232" t="n">
        <v>32.575</v>
      </c>
      <c r="I465" s="233"/>
      <c r="J465" s="228"/>
      <c r="K465" s="228"/>
      <c r="L465" s="234"/>
      <c r="M465" s="235"/>
      <c r="N465" s="236"/>
      <c r="O465" s="236"/>
      <c r="P465" s="236"/>
      <c r="Q465" s="236"/>
      <c r="R465" s="236"/>
      <c r="S465" s="236"/>
      <c r="T465" s="237"/>
      <c r="AT465" s="238" t="s">
        <v>154</v>
      </c>
      <c r="AU465" s="238" t="s">
        <v>85</v>
      </c>
      <c r="AV465" s="226" t="s">
        <v>85</v>
      </c>
      <c r="AW465" s="226" t="s">
        <v>31</v>
      </c>
      <c r="AX465" s="226" t="s">
        <v>75</v>
      </c>
      <c r="AY465" s="238" t="s">
        <v>146</v>
      </c>
    </row>
    <row r="466" s="226" customFormat="true" ht="12.8" hidden="false" customHeight="false" outlineLevel="0" collapsed="false">
      <c r="B466" s="227"/>
      <c r="C466" s="228"/>
      <c r="D466" s="229" t="s">
        <v>154</v>
      </c>
      <c r="E466" s="230"/>
      <c r="F466" s="231" t="s">
        <v>510</v>
      </c>
      <c r="G466" s="228"/>
      <c r="H466" s="232" t="n">
        <v>-0.878</v>
      </c>
      <c r="I466" s="233"/>
      <c r="J466" s="228"/>
      <c r="K466" s="228"/>
      <c r="L466" s="234"/>
      <c r="M466" s="235"/>
      <c r="N466" s="236"/>
      <c r="O466" s="236"/>
      <c r="P466" s="236"/>
      <c r="Q466" s="236"/>
      <c r="R466" s="236"/>
      <c r="S466" s="236"/>
      <c r="T466" s="237"/>
      <c r="AT466" s="238" t="s">
        <v>154</v>
      </c>
      <c r="AU466" s="238" t="s">
        <v>85</v>
      </c>
      <c r="AV466" s="226" t="s">
        <v>85</v>
      </c>
      <c r="AW466" s="226" t="s">
        <v>31</v>
      </c>
      <c r="AX466" s="226" t="s">
        <v>75</v>
      </c>
      <c r="AY466" s="238" t="s">
        <v>146</v>
      </c>
    </row>
    <row r="467" s="226" customFormat="true" ht="12.8" hidden="false" customHeight="false" outlineLevel="0" collapsed="false">
      <c r="B467" s="227"/>
      <c r="C467" s="228"/>
      <c r="D467" s="229" t="s">
        <v>154</v>
      </c>
      <c r="E467" s="230"/>
      <c r="F467" s="231" t="s">
        <v>501</v>
      </c>
      <c r="G467" s="228"/>
      <c r="H467" s="232" t="n">
        <v>-0.455</v>
      </c>
      <c r="I467" s="233"/>
      <c r="J467" s="228"/>
      <c r="K467" s="228"/>
      <c r="L467" s="234"/>
      <c r="M467" s="235"/>
      <c r="N467" s="236"/>
      <c r="O467" s="236"/>
      <c r="P467" s="236"/>
      <c r="Q467" s="236"/>
      <c r="R467" s="236"/>
      <c r="S467" s="236"/>
      <c r="T467" s="237"/>
      <c r="AT467" s="238" t="s">
        <v>154</v>
      </c>
      <c r="AU467" s="238" t="s">
        <v>85</v>
      </c>
      <c r="AV467" s="226" t="s">
        <v>85</v>
      </c>
      <c r="AW467" s="226" t="s">
        <v>31</v>
      </c>
      <c r="AX467" s="226" t="s">
        <v>75</v>
      </c>
      <c r="AY467" s="238" t="s">
        <v>146</v>
      </c>
    </row>
    <row r="468" s="226" customFormat="true" ht="12.8" hidden="false" customHeight="false" outlineLevel="0" collapsed="false">
      <c r="B468" s="227"/>
      <c r="C468" s="228"/>
      <c r="D468" s="229" t="s">
        <v>154</v>
      </c>
      <c r="E468" s="230"/>
      <c r="F468" s="231" t="s">
        <v>516</v>
      </c>
      <c r="G468" s="228"/>
      <c r="H468" s="232" t="n">
        <v>-1.68</v>
      </c>
      <c r="I468" s="233"/>
      <c r="J468" s="228"/>
      <c r="K468" s="228"/>
      <c r="L468" s="234"/>
      <c r="M468" s="235"/>
      <c r="N468" s="236"/>
      <c r="O468" s="236"/>
      <c r="P468" s="236"/>
      <c r="Q468" s="236"/>
      <c r="R468" s="236"/>
      <c r="S468" s="236"/>
      <c r="T468" s="237"/>
      <c r="AT468" s="238" t="s">
        <v>154</v>
      </c>
      <c r="AU468" s="238" t="s">
        <v>85</v>
      </c>
      <c r="AV468" s="226" t="s">
        <v>85</v>
      </c>
      <c r="AW468" s="226" t="s">
        <v>31</v>
      </c>
      <c r="AX468" s="226" t="s">
        <v>75</v>
      </c>
      <c r="AY468" s="238" t="s">
        <v>146</v>
      </c>
    </row>
    <row r="469" s="226" customFormat="true" ht="12.8" hidden="false" customHeight="false" outlineLevel="0" collapsed="false">
      <c r="B469" s="227"/>
      <c r="C469" s="228"/>
      <c r="D469" s="229" t="s">
        <v>154</v>
      </c>
      <c r="E469" s="230"/>
      <c r="F469" s="231" t="s">
        <v>517</v>
      </c>
      <c r="G469" s="228"/>
      <c r="H469" s="232" t="n">
        <v>-2.64</v>
      </c>
      <c r="I469" s="233"/>
      <c r="J469" s="228"/>
      <c r="K469" s="228"/>
      <c r="L469" s="234"/>
      <c r="M469" s="235"/>
      <c r="N469" s="236"/>
      <c r="O469" s="236"/>
      <c r="P469" s="236"/>
      <c r="Q469" s="236"/>
      <c r="R469" s="236"/>
      <c r="S469" s="236"/>
      <c r="T469" s="237"/>
      <c r="AT469" s="238" t="s">
        <v>154</v>
      </c>
      <c r="AU469" s="238" t="s">
        <v>85</v>
      </c>
      <c r="AV469" s="226" t="s">
        <v>85</v>
      </c>
      <c r="AW469" s="226" t="s">
        <v>31</v>
      </c>
      <c r="AX469" s="226" t="s">
        <v>75</v>
      </c>
      <c r="AY469" s="238" t="s">
        <v>146</v>
      </c>
    </row>
    <row r="470" s="226" customFormat="true" ht="12.8" hidden="false" customHeight="false" outlineLevel="0" collapsed="false">
      <c r="B470" s="227"/>
      <c r="C470" s="228"/>
      <c r="D470" s="229" t="s">
        <v>154</v>
      </c>
      <c r="E470" s="230"/>
      <c r="F470" s="231" t="s">
        <v>518</v>
      </c>
      <c r="G470" s="228"/>
      <c r="H470" s="232" t="n">
        <v>33.45</v>
      </c>
      <c r="I470" s="233"/>
      <c r="J470" s="228"/>
      <c r="K470" s="228"/>
      <c r="L470" s="234"/>
      <c r="M470" s="235"/>
      <c r="N470" s="236"/>
      <c r="O470" s="236"/>
      <c r="P470" s="236"/>
      <c r="Q470" s="236"/>
      <c r="R470" s="236"/>
      <c r="S470" s="236"/>
      <c r="T470" s="237"/>
      <c r="AT470" s="238" t="s">
        <v>154</v>
      </c>
      <c r="AU470" s="238" t="s">
        <v>85</v>
      </c>
      <c r="AV470" s="226" t="s">
        <v>85</v>
      </c>
      <c r="AW470" s="226" t="s">
        <v>31</v>
      </c>
      <c r="AX470" s="226" t="s">
        <v>75</v>
      </c>
      <c r="AY470" s="238" t="s">
        <v>146</v>
      </c>
    </row>
    <row r="471" s="226" customFormat="true" ht="12.8" hidden="false" customHeight="false" outlineLevel="0" collapsed="false">
      <c r="B471" s="227"/>
      <c r="C471" s="228"/>
      <c r="D471" s="229" t="s">
        <v>154</v>
      </c>
      <c r="E471" s="230"/>
      <c r="F471" s="231" t="s">
        <v>519</v>
      </c>
      <c r="G471" s="228"/>
      <c r="H471" s="232" t="n">
        <v>-9.3</v>
      </c>
      <c r="I471" s="233"/>
      <c r="J471" s="228"/>
      <c r="K471" s="228"/>
      <c r="L471" s="234"/>
      <c r="M471" s="235"/>
      <c r="N471" s="236"/>
      <c r="O471" s="236"/>
      <c r="P471" s="236"/>
      <c r="Q471" s="236"/>
      <c r="R471" s="236"/>
      <c r="S471" s="236"/>
      <c r="T471" s="237"/>
      <c r="AT471" s="238" t="s">
        <v>154</v>
      </c>
      <c r="AU471" s="238" t="s">
        <v>85</v>
      </c>
      <c r="AV471" s="226" t="s">
        <v>85</v>
      </c>
      <c r="AW471" s="226" t="s">
        <v>31</v>
      </c>
      <c r="AX471" s="226" t="s">
        <v>75</v>
      </c>
      <c r="AY471" s="238" t="s">
        <v>146</v>
      </c>
    </row>
    <row r="472" s="226" customFormat="true" ht="12.8" hidden="false" customHeight="false" outlineLevel="0" collapsed="false">
      <c r="B472" s="227"/>
      <c r="C472" s="228"/>
      <c r="D472" s="229" t="s">
        <v>154</v>
      </c>
      <c r="E472" s="230"/>
      <c r="F472" s="231" t="s">
        <v>520</v>
      </c>
      <c r="G472" s="228"/>
      <c r="H472" s="232" t="n">
        <v>25.514</v>
      </c>
      <c r="I472" s="233"/>
      <c r="J472" s="228"/>
      <c r="K472" s="228"/>
      <c r="L472" s="234"/>
      <c r="M472" s="235"/>
      <c r="N472" s="236"/>
      <c r="O472" s="236"/>
      <c r="P472" s="236"/>
      <c r="Q472" s="236"/>
      <c r="R472" s="236"/>
      <c r="S472" s="236"/>
      <c r="T472" s="237"/>
      <c r="AT472" s="238" t="s">
        <v>154</v>
      </c>
      <c r="AU472" s="238" t="s">
        <v>85</v>
      </c>
      <c r="AV472" s="226" t="s">
        <v>85</v>
      </c>
      <c r="AW472" s="226" t="s">
        <v>31</v>
      </c>
      <c r="AX472" s="226" t="s">
        <v>75</v>
      </c>
      <c r="AY472" s="238" t="s">
        <v>146</v>
      </c>
    </row>
    <row r="473" s="226" customFormat="true" ht="12.8" hidden="false" customHeight="false" outlineLevel="0" collapsed="false">
      <c r="B473" s="227"/>
      <c r="C473" s="228"/>
      <c r="D473" s="229" t="s">
        <v>154</v>
      </c>
      <c r="E473" s="230"/>
      <c r="F473" s="231" t="s">
        <v>521</v>
      </c>
      <c r="G473" s="228"/>
      <c r="H473" s="232" t="n">
        <v>-1.414</v>
      </c>
      <c r="I473" s="233"/>
      <c r="J473" s="228"/>
      <c r="K473" s="228"/>
      <c r="L473" s="234"/>
      <c r="M473" s="235"/>
      <c r="N473" s="236"/>
      <c r="O473" s="236"/>
      <c r="P473" s="236"/>
      <c r="Q473" s="236"/>
      <c r="R473" s="236"/>
      <c r="S473" s="236"/>
      <c r="T473" s="237"/>
      <c r="AT473" s="238" t="s">
        <v>154</v>
      </c>
      <c r="AU473" s="238" t="s">
        <v>85</v>
      </c>
      <c r="AV473" s="226" t="s">
        <v>85</v>
      </c>
      <c r="AW473" s="226" t="s">
        <v>31</v>
      </c>
      <c r="AX473" s="226" t="s">
        <v>75</v>
      </c>
      <c r="AY473" s="238" t="s">
        <v>146</v>
      </c>
    </row>
    <row r="474" s="226" customFormat="true" ht="12.8" hidden="false" customHeight="false" outlineLevel="0" collapsed="false">
      <c r="B474" s="227"/>
      <c r="C474" s="228"/>
      <c r="D474" s="229" t="s">
        <v>154</v>
      </c>
      <c r="E474" s="230"/>
      <c r="F474" s="231" t="s">
        <v>522</v>
      </c>
      <c r="G474" s="228"/>
      <c r="H474" s="232" t="n">
        <v>-2.856</v>
      </c>
      <c r="I474" s="233"/>
      <c r="J474" s="228"/>
      <c r="K474" s="228"/>
      <c r="L474" s="234"/>
      <c r="M474" s="235"/>
      <c r="N474" s="236"/>
      <c r="O474" s="236"/>
      <c r="P474" s="236"/>
      <c r="Q474" s="236"/>
      <c r="R474" s="236"/>
      <c r="S474" s="236"/>
      <c r="T474" s="237"/>
      <c r="AT474" s="238" t="s">
        <v>154</v>
      </c>
      <c r="AU474" s="238" t="s">
        <v>85</v>
      </c>
      <c r="AV474" s="226" t="s">
        <v>85</v>
      </c>
      <c r="AW474" s="226" t="s">
        <v>31</v>
      </c>
      <c r="AX474" s="226" t="s">
        <v>75</v>
      </c>
      <c r="AY474" s="238" t="s">
        <v>146</v>
      </c>
    </row>
    <row r="475" s="251" customFormat="true" ht="12.8" hidden="false" customHeight="false" outlineLevel="0" collapsed="false">
      <c r="B475" s="252"/>
      <c r="C475" s="253"/>
      <c r="D475" s="229" t="s">
        <v>154</v>
      </c>
      <c r="E475" s="254"/>
      <c r="F475" s="255" t="s">
        <v>472</v>
      </c>
      <c r="G475" s="253"/>
      <c r="H475" s="256" t="n">
        <v>72.316</v>
      </c>
      <c r="I475" s="257"/>
      <c r="J475" s="253"/>
      <c r="K475" s="253"/>
      <c r="L475" s="258"/>
      <c r="M475" s="259"/>
      <c r="N475" s="260"/>
      <c r="O475" s="260"/>
      <c r="P475" s="260"/>
      <c r="Q475" s="260"/>
      <c r="R475" s="260"/>
      <c r="S475" s="260"/>
      <c r="T475" s="261"/>
      <c r="AT475" s="262" t="s">
        <v>154</v>
      </c>
      <c r="AU475" s="262" t="s">
        <v>85</v>
      </c>
      <c r="AV475" s="251" t="s">
        <v>160</v>
      </c>
      <c r="AW475" s="251" t="s">
        <v>31</v>
      </c>
      <c r="AX475" s="251" t="s">
        <v>75</v>
      </c>
      <c r="AY475" s="262" t="s">
        <v>146</v>
      </c>
    </row>
    <row r="476" s="239" customFormat="true" ht="12.8" hidden="false" customHeight="false" outlineLevel="0" collapsed="false">
      <c r="B476" s="240"/>
      <c r="C476" s="241"/>
      <c r="D476" s="229" t="s">
        <v>154</v>
      </c>
      <c r="E476" s="242"/>
      <c r="F476" s="243" t="s">
        <v>159</v>
      </c>
      <c r="G476" s="241"/>
      <c r="H476" s="244" t="n">
        <v>340.283</v>
      </c>
      <c r="I476" s="245"/>
      <c r="J476" s="241"/>
      <c r="K476" s="241"/>
      <c r="L476" s="246"/>
      <c r="M476" s="247"/>
      <c r="N476" s="248"/>
      <c r="O476" s="248"/>
      <c r="P476" s="248"/>
      <c r="Q476" s="248"/>
      <c r="R476" s="248"/>
      <c r="S476" s="248"/>
      <c r="T476" s="249"/>
      <c r="AT476" s="250" t="s">
        <v>154</v>
      </c>
      <c r="AU476" s="250" t="s">
        <v>85</v>
      </c>
      <c r="AV476" s="239" t="s">
        <v>152</v>
      </c>
      <c r="AW476" s="239" t="s">
        <v>31</v>
      </c>
      <c r="AX476" s="239" t="s">
        <v>83</v>
      </c>
      <c r="AY476" s="250" t="s">
        <v>146</v>
      </c>
    </row>
    <row r="477" s="31" customFormat="true" ht="49.05" hidden="false" customHeight="true" outlineLevel="0" collapsed="false">
      <c r="A477" s="24"/>
      <c r="B477" s="25"/>
      <c r="C477" s="212" t="s">
        <v>523</v>
      </c>
      <c r="D477" s="212" t="s">
        <v>148</v>
      </c>
      <c r="E477" s="213" t="s">
        <v>524</v>
      </c>
      <c r="F477" s="214" t="s">
        <v>525</v>
      </c>
      <c r="G477" s="215" t="s">
        <v>227</v>
      </c>
      <c r="H477" s="216" t="n">
        <v>12.68</v>
      </c>
      <c r="I477" s="217"/>
      <c r="J477" s="218" t="n">
        <f aca="false">ROUND(I477*H477,2)</f>
        <v>0</v>
      </c>
      <c r="K477" s="219"/>
      <c r="L477" s="30"/>
      <c r="M477" s="220"/>
      <c r="N477" s="221" t="s">
        <v>40</v>
      </c>
      <c r="O477" s="74"/>
      <c r="P477" s="222" t="n">
        <f aca="false">O477*H477</f>
        <v>0</v>
      </c>
      <c r="Q477" s="222" t="n">
        <v>0.20147</v>
      </c>
      <c r="R477" s="222" t="n">
        <f aca="false">Q477*H477</f>
        <v>2.5546396</v>
      </c>
      <c r="S477" s="222" t="n">
        <v>0</v>
      </c>
      <c r="T477" s="223" t="n">
        <f aca="false">S477*H477</f>
        <v>0</v>
      </c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R477" s="224" t="s">
        <v>152</v>
      </c>
      <c r="AT477" s="224" t="s">
        <v>148</v>
      </c>
      <c r="AU477" s="224" t="s">
        <v>85</v>
      </c>
      <c r="AY477" s="3" t="s">
        <v>146</v>
      </c>
      <c r="BE477" s="225" t="n">
        <f aca="false">IF(N477="základní",J477,0)</f>
        <v>0</v>
      </c>
      <c r="BF477" s="225" t="n">
        <f aca="false">IF(N477="snížená",J477,0)</f>
        <v>0</v>
      </c>
      <c r="BG477" s="225" t="n">
        <f aca="false">IF(N477="zákl. přenesená",J477,0)</f>
        <v>0</v>
      </c>
      <c r="BH477" s="225" t="n">
        <f aca="false">IF(N477="sníž. přenesená",J477,0)</f>
        <v>0</v>
      </c>
      <c r="BI477" s="225" t="n">
        <f aca="false">IF(N477="nulová",J477,0)</f>
        <v>0</v>
      </c>
      <c r="BJ477" s="3" t="s">
        <v>83</v>
      </c>
      <c r="BK477" s="225" t="n">
        <f aca="false">ROUND(I477*H477,2)</f>
        <v>0</v>
      </c>
      <c r="BL477" s="3" t="s">
        <v>152</v>
      </c>
      <c r="BM477" s="224" t="s">
        <v>526</v>
      </c>
    </row>
    <row r="478" s="226" customFormat="true" ht="12.8" hidden="false" customHeight="false" outlineLevel="0" collapsed="false">
      <c r="B478" s="227"/>
      <c r="C478" s="228"/>
      <c r="D478" s="229" t="s">
        <v>154</v>
      </c>
      <c r="E478" s="230"/>
      <c r="F478" s="231" t="s">
        <v>527</v>
      </c>
      <c r="G478" s="228"/>
      <c r="H478" s="232" t="n">
        <v>12.68</v>
      </c>
      <c r="I478" s="233"/>
      <c r="J478" s="228"/>
      <c r="K478" s="228"/>
      <c r="L478" s="234"/>
      <c r="M478" s="235"/>
      <c r="N478" s="236"/>
      <c r="O478" s="236"/>
      <c r="P478" s="236"/>
      <c r="Q478" s="236"/>
      <c r="R478" s="236"/>
      <c r="S478" s="236"/>
      <c r="T478" s="237"/>
      <c r="AT478" s="238" t="s">
        <v>154</v>
      </c>
      <c r="AU478" s="238" t="s">
        <v>85</v>
      </c>
      <c r="AV478" s="226" t="s">
        <v>85</v>
      </c>
      <c r="AW478" s="226" t="s">
        <v>31</v>
      </c>
      <c r="AX478" s="226" t="s">
        <v>83</v>
      </c>
      <c r="AY478" s="238" t="s">
        <v>146</v>
      </c>
    </row>
    <row r="479" s="31" customFormat="true" ht="14.4" hidden="false" customHeight="true" outlineLevel="0" collapsed="false">
      <c r="A479" s="24"/>
      <c r="B479" s="25"/>
      <c r="C479" s="212" t="s">
        <v>528</v>
      </c>
      <c r="D479" s="212" t="s">
        <v>148</v>
      </c>
      <c r="E479" s="213" t="s">
        <v>529</v>
      </c>
      <c r="F479" s="214" t="s">
        <v>530</v>
      </c>
      <c r="G479" s="215" t="s">
        <v>151</v>
      </c>
      <c r="H479" s="216" t="n">
        <v>19.199</v>
      </c>
      <c r="I479" s="217"/>
      <c r="J479" s="218" t="n">
        <f aca="false">ROUND(I479*H479,2)</f>
        <v>0</v>
      </c>
      <c r="K479" s="219"/>
      <c r="L479" s="30"/>
      <c r="M479" s="220"/>
      <c r="N479" s="221" t="s">
        <v>40</v>
      </c>
      <c r="O479" s="74"/>
      <c r="P479" s="222" t="n">
        <f aca="false">O479*H479</f>
        <v>0</v>
      </c>
      <c r="Q479" s="222" t="n">
        <v>2.45329</v>
      </c>
      <c r="R479" s="222" t="n">
        <f aca="false">Q479*H479</f>
        <v>47.10071471</v>
      </c>
      <c r="S479" s="222" t="n">
        <v>0</v>
      </c>
      <c r="T479" s="223" t="n">
        <f aca="false">S479*H479</f>
        <v>0</v>
      </c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R479" s="224" t="s">
        <v>152</v>
      </c>
      <c r="AT479" s="224" t="s">
        <v>148</v>
      </c>
      <c r="AU479" s="224" t="s">
        <v>85</v>
      </c>
      <c r="AY479" s="3" t="s">
        <v>146</v>
      </c>
      <c r="BE479" s="225" t="n">
        <f aca="false">IF(N479="základní",J479,0)</f>
        <v>0</v>
      </c>
      <c r="BF479" s="225" t="n">
        <f aca="false">IF(N479="snížená",J479,0)</f>
        <v>0</v>
      </c>
      <c r="BG479" s="225" t="n">
        <f aca="false">IF(N479="zákl. přenesená",J479,0)</f>
        <v>0</v>
      </c>
      <c r="BH479" s="225" t="n">
        <f aca="false">IF(N479="sníž. přenesená",J479,0)</f>
        <v>0</v>
      </c>
      <c r="BI479" s="225" t="n">
        <f aca="false">IF(N479="nulová",J479,0)</f>
        <v>0</v>
      </c>
      <c r="BJ479" s="3" t="s">
        <v>83</v>
      </c>
      <c r="BK479" s="225" t="n">
        <f aca="false">ROUND(I479*H479,2)</f>
        <v>0</v>
      </c>
      <c r="BL479" s="3" t="s">
        <v>152</v>
      </c>
      <c r="BM479" s="224" t="s">
        <v>531</v>
      </c>
    </row>
    <row r="480" s="226" customFormat="true" ht="12.8" hidden="false" customHeight="false" outlineLevel="0" collapsed="false">
      <c r="B480" s="227"/>
      <c r="C480" s="228"/>
      <c r="D480" s="229" t="s">
        <v>154</v>
      </c>
      <c r="E480" s="230"/>
      <c r="F480" s="231" t="s">
        <v>532</v>
      </c>
      <c r="G480" s="228"/>
      <c r="H480" s="232" t="n">
        <v>20.425</v>
      </c>
      <c r="I480" s="233"/>
      <c r="J480" s="228"/>
      <c r="K480" s="228"/>
      <c r="L480" s="234"/>
      <c r="M480" s="235"/>
      <c r="N480" s="236"/>
      <c r="O480" s="236"/>
      <c r="P480" s="236"/>
      <c r="Q480" s="236"/>
      <c r="R480" s="236"/>
      <c r="S480" s="236"/>
      <c r="T480" s="237"/>
      <c r="AT480" s="238" t="s">
        <v>154</v>
      </c>
      <c r="AU480" s="238" t="s">
        <v>85</v>
      </c>
      <c r="AV480" s="226" t="s">
        <v>85</v>
      </c>
      <c r="AW480" s="226" t="s">
        <v>31</v>
      </c>
      <c r="AX480" s="226" t="s">
        <v>75</v>
      </c>
      <c r="AY480" s="238" t="s">
        <v>146</v>
      </c>
    </row>
    <row r="481" s="226" customFormat="true" ht="12.8" hidden="false" customHeight="false" outlineLevel="0" collapsed="false">
      <c r="B481" s="227"/>
      <c r="C481" s="228"/>
      <c r="D481" s="229" t="s">
        <v>154</v>
      </c>
      <c r="E481" s="230"/>
      <c r="F481" s="231" t="s">
        <v>533</v>
      </c>
      <c r="G481" s="228"/>
      <c r="H481" s="232" t="n">
        <v>-1.226</v>
      </c>
      <c r="I481" s="233"/>
      <c r="J481" s="228"/>
      <c r="K481" s="228"/>
      <c r="L481" s="234"/>
      <c r="M481" s="235"/>
      <c r="N481" s="236"/>
      <c r="O481" s="236"/>
      <c r="P481" s="236"/>
      <c r="Q481" s="236"/>
      <c r="R481" s="236"/>
      <c r="S481" s="236"/>
      <c r="T481" s="237"/>
      <c r="AT481" s="238" t="s">
        <v>154</v>
      </c>
      <c r="AU481" s="238" t="s">
        <v>85</v>
      </c>
      <c r="AV481" s="226" t="s">
        <v>85</v>
      </c>
      <c r="AW481" s="226" t="s">
        <v>31</v>
      </c>
      <c r="AX481" s="226" t="s">
        <v>75</v>
      </c>
      <c r="AY481" s="238" t="s">
        <v>146</v>
      </c>
    </row>
    <row r="482" s="239" customFormat="true" ht="12.8" hidden="false" customHeight="false" outlineLevel="0" collapsed="false">
      <c r="B482" s="240"/>
      <c r="C482" s="241"/>
      <c r="D482" s="229" t="s">
        <v>154</v>
      </c>
      <c r="E482" s="242"/>
      <c r="F482" s="243" t="s">
        <v>159</v>
      </c>
      <c r="G482" s="241"/>
      <c r="H482" s="244" t="n">
        <v>19.199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AT482" s="250" t="s">
        <v>154</v>
      </c>
      <c r="AU482" s="250" t="s">
        <v>85</v>
      </c>
      <c r="AV482" s="239" t="s">
        <v>152</v>
      </c>
      <c r="AW482" s="239" t="s">
        <v>31</v>
      </c>
      <c r="AX482" s="239" t="s">
        <v>83</v>
      </c>
      <c r="AY482" s="250" t="s">
        <v>146</v>
      </c>
    </row>
    <row r="483" s="31" customFormat="true" ht="24.15" hidden="false" customHeight="true" outlineLevel="0" collapsed="false">
      <c r="A483" s="24"/>
      <c r="B483" s="25"/>
      <c r="C483" s="212" t="s">
        <v>534</v>
      </c>
      <c r="D483" s="212" t="s">
        <v>148</v>
      </c>
      <c r="E483" s="213" t="s">
        <v>535</v>
      </c>
      <c r="F483" s="214" t="s">
        <v>536</v>
      </c>
      <c r="G483" s="215" t="s">
        <v>227</v>
      </c>
      <c r="H483" s="216" t="n">
        <v>279.884</v>
      </c>
      <c r="I483" s="217"/>
      <c r="J483" s="218" t="n">
        <f aca="false">ROUND(I483*H483,2)</f>
        <v>0</v>
      </c>
      <c r="K483" s="219"/>
      <c r="L483" s="30"/>
      <c r="M483" s="220"/>
      <c r="N483" s="221" t="s">
        <v>40</v>
      </c>
      <c r="O483" s="74"/>
      <c r="P483" s="222" t="n">
        <f aca="false">O483*H483</f>
        <v>0</v>
      </c>
      <c r="Q483" s="222" t="n">
        <v>0.00275</v>
      </c>
      <c r="R483" s="222" t="n">
        <f aca="false">Q483*H483</f>
        <v>0.769681</v>
      </c>
      <c r="S483" s="222" t="n">
        <v>0</v>
      </c>
      <c r="T483" s="223" t="n">
        <f aca="false">S483*H483</f>
        <v>0</v>
      </c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R483" s="224" t="s">
        <v>152</v>
      </c>
      <c r="AT483" s="224" t="s">
        <v>148</v>
      </c>
      <c r="AU483" s="224" t="s">
        <v>85</v>
      </c>
      <c r="AY483" s="3" t="s">
        <v>146</v>
      </c>
      <c r="BE483" s="225" t="n">
        <f aca="false">IF(N483="základní",J483,0)</f>
        <v>0</v>
      </c>
      <c r="BF483" s="225" t="n">
        <f aca="false">IF(N483="snížená",J483,0)</f>
        <v>0</v>
      </c>
      <c r="BG483" s="225" t="n">
        <f aca="false">IF(N483="zákl. přenesená",J483,0)</f>
        <v>0</v>
      </c>
      <c r="BH483" s="225" t="n">
        <f aca="false">IF(N483="sníž. přenesená",J483,0)</f>
        <v>0</v>
      </c>
      <c r="BI483" s="225" t="n">
        <f aca="false">IF(N483="nulová",J483,0)</f>
        <v>0</v>
      </c>
      <c r="BJ483" s="3" t="s">
        <v>83</v>
      </c>
      <c r="BK483" s="225" t="n">
        <f aca="false">ROUND(I483*H483,2)</f>
        <v>0</v>
      </c>
      <c r="BL483" s="3" t="s">
        <v>152</v>
      </c>
      <c r="BM483" s="224" t="s">
        <v>537</v>
      </c>
    </row>
    <row r="484" s="226" customFormat="true" ht="12.8" hidden="false" customHeight="false" outlineLevel="0" collapsed="false">
      <c r="B484" s="227"/>
      <c r="C484" s="228"/>
      <c r="D484" s="229" t="s">
        <v>154</v>
      </c>
      <c r="E484" s="230"/>
      <c r="F484" s="231" t="s">
        <v>538</v>
      </c>
      <c r="G484" s="228"/>
      <c r="H484" s="232" t="n">
        <v>148.637</v>
      </c>
      <c r="I484" s="233"/>
      <c r="J484" s="228"/>
      <c r="K484" s="228"/>
      <c r="L484" s="234"/>
      <c r="M484" s="235"/>
      <c r="N484" s="236"/>
      <c r="O484" s="236"/>
      <c r="P484" s="236"/>
      <c r="Q484" s="236"/>
      <c r="R484" s="236"/>
      <c r="S484" s="236"/>
      <c r="T484" s="237"/>
      <c r="AT484" s="238" t="s">
        <v>154</v>
      </c>
      <c r="AU484" s="238" t="s">
        <v>85</v>
      </c>
      <c r="AV484" s="226" t="s">
        <v>85</v>
      </c>
      <c r="AW484" s="226" t="s">
        <v>31</v>
      </c>
      <c r="AX484" s="226" t="s">
        <v>75</v>
      </c>
      <c r="AY484" s="238" t="s">
        <v>146</v>
      </c>
    </row>
    <row r="485" s="226" customFormat="true" ht="12.8" hidden="false" customHeight="false" outlineLevel="0" collapsed="false">
      <c r="B485" s="227"/>
      <c r="C485" s="228"/>
      <c r="D485" s="229" t="s">
        <v>154</v>
      </c>
      <c r="E485" s="230"/>
      <c r="F485" s="231" t="s">
        <v>539</v>
      </c>
      <c r="G485" s="228"/>
      <c r="H485" s="232" t="n">
        <v>127.881</v>
      </c>
      <c r="I485" s="233"/>
      <c r="J485" s="228"/>
      <c r="K485" s="228"/>
      <c r="L485" s="234"/>
      <c r="M485" s="235"/>
      <c r="N485" s="236"/>
      <c r="O485" s="236"/>
      <c r="P485" s="236"/>
      <c r="Q485" s="236"/>
      <c r="R485" s="236"/>
      <c r="S485" s="236"/>
      <c r="T485" s="237"/>
      <c r="AT485" s="238" t="s">
        <v>154</v>
      </c>
      <c r="AU485" s="238" t="s">
        <v>85</v>
      </c>
      <c r="AV485" s="226" t="s">
        <v>85</v>
      </c>
      <c r="AW485" s="226" t="s">
        <v>31</v>
      </c>
      <c r="AX485" s="226" t="s">
        <v>75</v>
      </c>
      <c r="AY485" s="238" t="s">
        <v>146</v>
      </c>
    </row>
    <row r="486" s="226" customFormat="true" ht="12.8" hidden="false" customHeight="false" outlineLevel="0" collapsed="false">
      <c r="B486" s="227"/>
      <c r="C486" s="228"/>
      <c r="D486" s="229" t="s">
        <v>154</v>
      </c>
      <c r="E486" s="230"/>
      <c r="F486" s="231" t="s">
        <v>540</v>
      </c>
      <c r="G486" s="228"/>
      <c r="H486" s="232" t="n">
        <v>3.366</v>
      </c>
      <c r="I486" s="233"/>
      <c r="J486" s="228"/>
      <c r="K486" s="228"/>
      <c r="L486" s="234"/>
      <c r="M486" s="235"/>
      <c r="N486" s="236"/>
      <c r="O486" s="236"/>
      <c r="P486" s="236"/>
      <c r="Q486" s="236"/>
      <c r="R486" s="236"/>
      <c r="S486" s="236"/>
      <c r="T486" s="237"/>
      <c r="AT486" s="238" t="s">
        <v>154</v>
      </c>
      <c r="AU486" s="238" t="s">
        <v>85</v>
      </c>
      <c r="AV486" s="226" t="s">
        <v>85</v>
      </c>
      <c r="AW486" s="226" t="s">
        <v>31</v>
      </c>
      <c r="AX486" s="226" t="s">
        <v>75</v>
      </c>
      <c r="AY486" s="238" t="s">
        <v>146</v>
      </c>
    </row>
    <row r="487" s="239" customFormat="true" ht="12.8" hidden="false" customHeight="false" outlineLevel="0" collapsed="false">
      <c r="B487" s="240"/>
      <c r="C487" s="241"/>
      <c r="D487" s="229" t="s">
        <v>154</v>
      </c>
      <c r="E487" s="242"/>
      <c r="F487" s="243" t="s">
        <v>159</v>
      </c>
      <c r="G487" s="241"/>
      <c r="H487" s="244" t="n">
        <v>279.884</v>
      </c>
      <c r="I487" s="245"/>
      <c r="J487" s="241"/>
      <c r="K487" s="241"/>
      <c r="L487" s="246"/>
      <c r="M487" s="247"/>
      <c r="N487" s="248"/>
      <c r="O487" s="248"/>
      <c r="P487" s="248"/>
      <c r="Q487" s="248"/>
      <c r="R487" s="248"/>
      <c r="S487" s="248"/>
      <c r="T487" s="249"/>
      <c r="AT487" s="250" t="s">
        <v>154</v>
      </c>
      <c r="AU487" s="250" t="s">
        <v>85</v>
      </c>
      <c r="AV487" s="239" t="s">
        <v>152</v>
      </c>
      <c r="AW487" s="239" t="s">
        <v>31</v>
      </c>
      <c r="AX487" s="239" t="s">
        <v>83</v>
      </c>
      <c r="AY487" s="250" t="s">
        <v>146</v>
      </c>
    </row>
    <row r="488" s="31" customFormat="true" ht="24.15" hidden="false" customHeight="true" outlineLevel="0" collapsed="false">
      <c r="A488" s="24"/>
      <c r="B488" s="25"/>
      <c r="C488" s="212" t="s">
        <v>541</v>
      </c>
      <c r="D488" s="212" t="s">
        <v>148</v>
      </c>
      <c r="E488" s="213" t="s">
        <v>542</v>
      </c>
      <c r="F488" s="214" t="s">
        <v>543</v>
      </c>
      <c r="G488" s="215" t="s">
        <v>227</v>
      </c>
      <c r="H488" s="216" t="n">
        <v>279.884</v>
      </c>
      <c r="I488" s="217"/>
      <c r="J488" s="218" t="n">
        <f aca="false">ROUND(I488*H488,2)</f>
        <v>0</v>
      </c>
      <c r="K488" s="219"/>
      <c r="L488" s="30"/>
      <c r="M488" s="220"/>
      <c r="N488" s="221" t="s">
        <v>40</v>
      </c>
      <c r="O488" s="74"/>
      <c r="P488" s="222" t="n">
        <f aca="false">O488*H488</f>
        <v>0</v>
      </c>
      <c r="Q488" s="222" t="n">
        <v>0</v>
      </c>
      <c r="R488" s="222" t="n">
        <f aca="false">Q488*H488</f>
        <v>0</v>
      </c>
      <c r="S488" s="222" t="n">
        <v>0</v>
      </c>
      <c r="T488" s="223" t="n">
        <f aca="false">S488*H488</f>
        <v>0</v>
      </c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R488" s="224" t="s">
        <v>152</v>
      </c>
      <c r="AT488" s="224" t="s">
        <v>148</v>
      </c>
      <c r="AU488" s="224" t="s">
        <v>85</v>
      </c>
      <c r="AY488" s="3" t="s">
        <v>146</v>
      </c>
      <c r="BE488" s="225" t="n">
        <f aca="false">IF(N488="základní",J488,0)</f>
        <v>0</v>
      </c>
      <c r="BF488" s="225" t="n">
        <f aca="false">IF(N488="snížená",J488,0)</f>
        <v>0</v>
      </c>
      <c r="BG488" s="225" t="n">
        <f aca="false">IF(N488="zákl. přenesená",J488,0)</f>
        <v>0</v>
      </c>
      <c r="BH488" s="225" t="n">
        <f aca="false">IF(N488="sníž. přenesená",J488,0)</f>
        <v>0</v>
      </c>
      <c r="BI488" s="225" t="n">
        <f aca="false">IF(N488="nulová",J488,0)</f>
        <v>0</v>
      </c>
      <c r="BJ488" s="3" t="s">
        <v>83</v>
      </c>
      <c r="BK488" s="225" t="n">
        <f aca="false">ROUND(I488*H488,2)</f>
        <v>0</v>
      </c>
      <c r="BL488" s="3" t="s">
        <v>152</v>
      </c>
      <c r="BM488" s="224" t="s">
        <v>544</v>
      </c>
    </row>
    <row r="489" s="31" customFormat="true" ht="14.4" hidden="false" customHeight="true" outlineLevel="0" collapsed="false">
      <c r="A489" s="24"/>
      <c r="B489" s="25"/>
      <c r="C489" s="212" t="s">
        <v>545</v>
      </c>
      <c r="D489" s="212" t="s">
        <v>148</v>
      </c>
      <c r="E489" s="213" t="s">
        <v>546</v>
      </c>
      <c r="F489" s="214" t="s">
        <v>547</v>
      </c>
      <c r="G489" s="215" t="s">
        <v>260</v>
      </c>
      <c r="H489" s="216" t="n">
        <v>9</v>
      </c>
      <c r="I489" s="217"/>
      <c r="J489" s="218" t="n">
        <f aca="false">ROUND(I489*H489,2)</f>
        <v>0</v>
      </c>
      <c r="K489" s="219"/>
      <c r="L489" s="30"/>
      <c r="M489" s="220"/>
      <c r="N489" s="221" t="s">
        <v>40</v>
      </c>
      <c r="O489" s="74"/>
      <c r="P489" s="222" t="n">
        <f aca="false">O489*H489</f>
        <v>0</v>
      </c>
      <c r="Q489" s="222" t="n">
        <v>0.01794</v>
      </c>
      <c r="R489" s="222" t="n">
        <f aca="false">Q489*H489</f>
        <v>0.16146</v>
      </c>
      <c r="S489" s="222" t="n">
        <v>0</v>
      </c>
      <c r="T489" s="223" t="n">
        <f aca="false">S489*H489</f>
        <v>0</v>
      </c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R489" s="224" t="s">
        <v>152</v>
      </c>
      <c r="AT489" s="224" t="s">
        <v>148</v>
      </c>
      <c r="AU489" s="224" t="s">
        <v>85</v>
      </c>
      <c r="AY489" s="3" t="s">
        <v>146</v>
      </c>
      <c r="BE489" s="225" t="n">
        <f aca="false">IF(N489="základní",J489,0)</f>
        <v>0</v>
      </c>
      <c r="BF489" s="225" t="n">
        <f aca="false">IF(N489="snížená",J489,0)</f>
        <v>0</v>
      </c>
      <c r="BG489" s="225" t="n">
        <f aca="false">IF(N489="zákl. přenesená",J489,0)</f>
        <v>0</v>
      </c>
      <c r="BH489" s="225" t="n">
        <f aca="false">IF(N489="sníž. přenesená",J489,0)</f>
        <v>0</v>
      </c>
      <c r="BI489" s="225" t="n">
        <f aca="false">IF(N489="nulová",J489,0)</f>
        <v>0</v>
      </c>
      <c r="BJ489" s="3" t="s">
        <v>83</v>
      </c>
      <c r="BK489" s="225" t="n">
        <f aca="false">ROUND(I489*H489,2)</f>
        <v>0</v>
      </c>
      <c r="BL489" s="3" t="s">
        <v>152</v>
      </c>
      <c r="BM489" s="224" t="s">
        <v>548</v>
      </c>
    </row>
    <row r="490" s="31" customFormat="true" ht="14.4" hidden="false" customHeight="true" outlineLevel="0" collapsed="false">
      <c r="A490" s="24"/>
      <c r="B490" s="25"/>
      <c r="C490" s="212" t="s">
        <v>549</v>
      </c>
      <c r="D490" s="212" t="s">
        <v>148</v>
      </c>
      <c r="E490" s="213" t="s">
        <v>550</v>
      </c>
      <c r="F490" s="214" t="s">
        <v>551</v>
      </c>
      <c r="G490" s="215" t="s">
        <v>260</v>
      </c>
      <c r="H490" s="216" t="n">
        <v>26</v>
      </c>
      <c r="I490" s="217"/>
      <c r="J490" s="218" t="n">
        <f aca="false">ROUND(I490*H490,2)</f>
        <v>0</v>
      </c>
      <c r="K490" s="219"/>
      <c r="L490" s="30"/>
      <c r="M490" s="220"/>
      <c r="N490" s="221" t="s">
        <v>40</v>
      </c>
      <c r="O490" s="74"/>
      <c r="P490" s="222" t="n">
        <f aca="false">O490*H490</f>
        <v>0</v>
      </c>
      <c r="Q490" s="222" t="n">
        <v>0.02278</v>
      </c>
      <c r="R490" s="222" t="n">
        <f aca="false">Q490*H490</f>
        <v>0.59228</v>
      </c>
      <c r="S490" s="222" t="n">
        <v>0</v>
      </c>
      <c r="T490" s="223" t="n">
        <f aca="false">S490*H490</f>
        <v>0</v>
      </c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R490" s="224" t="s">
        <v>152</v>
      </c>
      <c r="AT490" s="224" t="s">
        <v>148</v>
      </c>
      <c r="AU490" s="224" t="s">
        <v>85</v>
      </c>
      <c r="AY490" s="3" t="s">
        <v>146</v>
      </c>
      <c r="BE490" s="225" t="n">
        <f aca="false">IF(N490="základní",J490,0)</f>
        <v>0</v>
      </c>
      <c r="BF490" s="225" t="n">
        <f aca="false">IF(N490="snížená",J490,0)</f>
        <v>0</v>
      </c>
      <c r="BG490" s="225" t="n">
        <f aca="false">IF(N490="zákl. přenesená",J490,0)</f>
        <v>0</v>
      </c>
      <c r="BH490" s="225" t="n">
        <f aca="false">IF(N490="sníž. přenesená",J490,0)</f>
        <v>0</v>
      </c>
      <c r="BI490" s="225" t="n">
        <f aca="false">IF(N490="nulová",J490,0)</f>
        <v>0</v>
      </c>
      <c r="BJ490" s="3" t="s">
        <v>83</v>
      </c>
      <c r="BK490" s="225" t="n">
        <f aca="false">ROUND(I490*H490,2)</f>
        <v>0</v>
      </c>
      <c r="BL490" s="3" t="s">
        <v>152</v>
      </c>
      <c r="BM490" s="224" t="s">
        <v>552</v>
      </c>
    </row>
    <row r="491" s="226" customFormat="true" ht="12.8" hidden="false" customHeight="false" outlineLevel="0" collapsed="false">
      <c r="B491" s="227"/>
      <c r="C491" s="228"/>
      <c r="D491" s="229" t="s">
        <v>154</v>
      </c>
      <c r="E491" s="230"/>
      <c r="F491" s="231" t="s">
        <v>428</v>
      </c>
      <c r="G491" s="228"/>
      <c r="H491" s="232" t="n">
        <v>26</v>
      </c>
      <c r="I491" s="233"/>
      <c r="J491" s="228"/>
      <c r="K491" s="228"/>
      <c r="L491" s="234"/>
      <c r="M491" s="235"/>
      <c r="N491" s="236"/>
      <c r="O491" s="236"/>
      <c r="P491" s="236"/>
      <c r="Q491" s="236"/>
      <c r="R491" s="236"/>
      <c r="S491" s="236"/>
      <c r="T491" s="237"/>
      <c r="AT491" s="238" t="s">
        <v>154</v>
      </c>
      <c r="AU491" s="238" t="s">
        <v>85</v>
      </c>
      <c r="AV491" s="226" t="s">
        <v>85</v>
      </c>
      <c r="AW491" s="226" t="s">
        <v>31</v>
      </c>
      <c r="AX491" s="226" t="s">
        <v>83</v>
      </c>
      <c r="AY491" s="238" t="s">
        <v>146</v>
      </c>
    </row>
    <row r="492" s="31" customFormat="true" ht="14.4" hidden="false" customHeight="true" outlineLevel="0" collapsed="false">
      <c r="A492" s="24"/>
      <c r="B492" s="25"/>
      <c r="C492" s="212" t="s">
        <v>553</v>
      </c>
      <c r="D492" s="212" t="s">
        <v>148</v>
      </c>
      <c r="E492" s="213" t="s">
        <v>554</v>
      </c>
      <c r="F492" s="214" t="s">
        <v>555</v>
      </c>
      <c r="G492" s="215" t="s">
        <v>260</v>
      </c>
      <c r="H492" s="216" t="n">
        <v>2</v>
      </c>
      <c r="I492" s="217"/>
      <c r="J492" s="218" t="n">
        <f aca="false">ROUND(I492*H492,2)</f>
        <v>0</v>
      </c>
      <c r="K492" s="219"/>
      <c r="L492" s="30"/>
      <c r="M492" s="220"/>
      <c r="N492" s="221" t="s">
        <v>40</v>
      </c>
      <c r="O492" s="74"/>
      <c r="P492" s="222" t="n">
        <f aca="false">O492*H492</f>
        <v>0</v>
      </c>
      <c r="Q492" s="222" t="n">
        <v>0.03655</v>
      </c>
      <c r="R492" s="222" t="n">
        <f aca="false">Q492*H492</f>
        <v>0.0731</v>
      </c>
      <c r="S492" s="222" t="n">
        <v>0</v>
      </c>
      <c r="T492" s="223" t="n">
        <f aca="false">S492*H492</f>
        <v>0</v>
      </c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R492" s="224" t="s">
        <v>152</v>
      </c>
      <c r="AT492" s="224" t="s">
        <v>148</v>
      </c>
      <c r="AU492" s="224" t="s">
        <v>85</v>
      </c>
      <c r="AY492" s="3" t="s">
        <v>146</v>
      </c>
      <c r="BE492" s="225" t="n">
        <f aca="false">IF(N492="základní",J492,0)</f>
        <v>0</v>
      </c>
      <c r="BF492" s="225" t="n">
        <f aca="false">IF(N492="snížená",J492,0)</f>
        <v>0</v>
      </c>
      <c r="BG492" s="225" t="n">
        <f aca="false">IF(N492="zákl. přenesená",J492,0)</f>
        <v>0</v>
      </c>
      <c r="BH492" s="225" t="n">
        <f aca="false">IF(N492="sníž. přenesená",J492,0)</f>
        <v>0</v>
      </c>
      <c r="BI492" s="225" t="n">
        <f aca="false">IF(N492="nulová",J492,0)</f>
        <v>0</v>
      </c>
      <c r="BJ492" s="3" t="s">
        <v>83</v>
      </c>
      <c r="BK492" s="225" t="n">
        <f aca="false">ROUND(I492*H492,2)</f>
        <v>0</v>
      </c>
      <c r="BL492" s="3" t="s">
        <v>152</v>
      </c>
      <c r="BM492" s="224" t="s">
        <v>556</v>
      </c>
    </row>
    <row r="493" s="31" customFormat="true" ht="14.4" hidden="false" customHeight="true" outlineLevel="0" collapsed="false">
      <c r="A493" s="24"/>
      <c r="B493" s="25"/>
      <c r="C493" s="212" t="s">
        <v>557</v>
      </c>
      <c r="D493" s="212" t="s">
        <v>148</v>
      </c>
      <c r="E493" s="213" t="s">
        <v>558</v>
      </c>
      <c r="F493" s="214" t="s">
        <v>559</v>
      </c>
      <c r="G493" s="215" t="s">
        <v>260</v>
      </c>
      <c r="H493" s="216" t="n">
        <v>41</v>
      </c>
      <c r="I493" s="217"/>
      <c r="J493" s="218" t="n">
        <f aca="false">ROUND(I493*H493,2)</f>
        <v>0</v>
      </c>
      <c r="K493" s="219"/>
      <c r="L493" s="30"/>
      <c r="M493" s="220"/>
      <c r="N493" s="221" t="s">
        <v>40</v>
      </c>
      <c r="O493" s="74"/>
      <c r="P493" s="222" t="n">
        <f aca="false">O493*H493</f>
        <v>0</v>
      </c>
      <c r="Q493" s="222" t="n">
        <v>0.04555</v>
      </c>
      <c r="R493" s="222" t="n">
        <f aca="false">Q493*H493</f>
        <v>1.86755</v>
      </c>
      <c r="S493" s="222" t="n">
        <v>0</v>
      </c>
      <c r="T493" s="223" t="n">
        <f aca="false">S493*H493</f>
        <v>0</v>
      </c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R493" s="224" t="s">
        <v>152</v>
      </c>
      <c r="AT493" s="224" t="s">
        <v>148</v>
      </c>
      <c r="AU493" s="224" t="s">
        <v>85</v>
      </c>
      <c r="AY493" s="3" t="s">
        <v>146</v>
      </c>
      <c r="BE493" s="225" t="n">
        <f aca="false">IF(N493="základní",J493,0)</f>
        <v>0</v>
      </c>
      <c r="BF493" s="225" t="n">
        <f aca="false">IF(N493="snížená",J493,0)</f>
        <v>0</v>
      </c>
      <c r="BG493" s="225" t="n">
        <f aca="false">IF(N493="zákl. přenesená",J493,0)</f>
        <v>0</v>
      </c>
      <c r="BH493" s="225" t="n">
        <f aca="false">IF(N493="sníž. přenesená",J493,0)</f>
        <v>0</v>
      </c>
      <c r="BI493" s="225" t="n">
        <f aca="false">IF(N493="nulová",J493,0)</f>
        <v>0</v>
      </c>
      <c r="BJ493" s="3" t="s">
        <v>83</v>
      </c>
      <c r="BK493" s="225" t="n">
        <f aca="false">ROUND(I493*H493,2)</f>
        <v>0</v>
      </c>
      <c r="BL493" s="3" t="s">
        <v>152</v>
      </c>
      <c r="BM493" s="224" t="s">
        <v>560</v>
      </c>
    </row>
    <row r="494" s="226" customFormat="true" ht="12.8" hidden="false" customHeight="false" outlineLevel="0" collapsed="false">
      <c r="B494" s="227"/>
      <c r="C494" s="228"/>
      <c r="D494" s="229" t="s">
        <v>154</v>
      </c>
      <c r="E494" s="230"/>
      <c r="F494" s="231" t="s">
        <v>561</v>
      </c>
      <c r="G494" s="228"/>
      <c r="H494" s="232" t="n">
        <v>15</v>
      </c>
      <c r="I494" s="233"/>
      <c r="J494" s="228"/>
      <c r="K494" s="228"/>
      <c r="L494" s="234"/>
      <c r="M494" s="235"/>
      <c r="N494" s="236"/>
      <c r="O494" s="236"/>
      <c r="P494" s="236"/>
      <c r="Q494" s="236"/>
      <c r="R494" s="236"/>
      <c r="S494" s="236"/>
      <c r="T494" s="237"/>
      <c r="AT494" s="238" t="s">
        <v>154</v>
      </c>
      <c r="AU494" s="238" t="s">
        <v>85</v>
      </c>
      <c r="AV494" s="226" t="s">
        <v>85</v>
      </c>
      <c r="AW494" s="226" t="s">
        <v>31</v>
      </c>
      <c r="AX494" s="226" t="s">
        <v>75</v>
      </c>
      <c r="AY494" s="238" t="s">
        <v>146</v>
      </c>
    </row>
    <row r="495" s="226" customFormat="true" ht="12.8" hidden="false" customHeight="false" outlineLevel="0" collapsed="false">
      <c r="B495" s="227"/>
      <c r="C495" s="228"/>
      <c r="D495" s="229" t="s">
        <v>154</v>
      </c>
      <c r="E495" s="230"/>
      <c r="F495" s="231" t="s">
        <v>562</v>
      </c>
      <c r="G495" s="228"/>
      <c r="H495" s="232" t="n">
        <v>12</v>
      </c>
      <c r="I495" s="233"/>
      <c r="J495" s="228"/>
      <c r="K495" s="228"/>
      <c r="L495" s="234"/>
      <c r="M495" s="235"/>
      <c r="N495" s="236"/>
      <c r="O495" s="236"/>
      <c r="P495" s="236"/>
      <c r="Q495" s="236"/>
      <c r="R495" s="236"/>
      <c r="S495" s="236"/>
      <c r="T495" s="237"/>
      <c r="AT495" s="238" t="s">
        <v>154</v>
      </c>
      <c r="AU495" s="238" t="s">
        <v>85</v>
      </c>
      <c r="AV495" s="226" t="s">
        <v>85</v>
      </c>
      <c r="AW495" s="226" t="s">
        <v>31</v>
      </c>
      <c r="AX495" s="226" t="s">
        <v>75</v>
      </c>
      <c r="AY495" s="238" t="s">
        <v>146</v>
      </c>
    </row>
    <row r="496" s="226" customFormat="true" ht="12.8" hidden="false" customHeight="false" outlineLevel="0" collapsed="false">
      <c r="B496" s="227"/>
      <c r="C496" s="228"/>
      <c r="D496" s="229" t="s">
        <v>154</v>
      </c>
      <c r="E496" s="230"/>
      <c r="F496" s="231" t="s">
        <v>563</v>
      </c>
      <c r="G496" s="228"/>
      <c r="H496" s="232" t="n">
        <v>12</v>
      </c>
      <c r="I496" s="233"/>
      <c r="J496" s="228"/>
      <c r="K496" s="228"/>
      <c r="L496" s="234"/>
      <c r="M496" s="235"/>
      <c r="N496" s="236"/>
      <c r="O496" s="236"/>
      <c r="P496" s="236"/>
      <c r="Q496" s="236"/>
      <c r="R496" s="236"/>
      <c r="S496" s="236"/>
      <c r="T496" s="237"/>
      <c r="AT496" s="238" t="s">
        <v>154</v>
      </c>
      <c r="AU496" s="238" t="s">
        <v>85</v>
      </c>
      <c r="AV496" s="226" t="s">
        <v>85</v>
      </c>
      <c r="AW496" s="226" t="s">
        <v>31</v>
      </c>
      <c r="AX496" s="226" t="s">
        <v>75</v>
      </c>
      <c r="AY496" s="238" t="s">
        <v>146</v>
      </c>
    </row>
    <row r="497" s="226" customFormat="true" ht="12.8" hidden="false" customHeight="false" outlineLevel="0" collapsed="false">
      <c r="B497" s="227"/>
      <c r="C497" s="228"/>
      <c r="D497" s="229" t="s">
        <v>154</v>
      </c>
      <c r="E497" s="230"/>
      <c r="F497" s="231" t="s">
        <v>564</v>
      </c>
      <c r="G497" s="228"/>
      <c r="H497" s="232" t="n">
        <v>2</v>
      </c>
      <c r="I497" s="233"/>
      <c r="J497" s="228"/>
      <c r="K497" s="228"/>
      <c r="L497" s="234"/>
      <c r="M497" s="235"/>
      <c r="N497" s="236"/>
      <c r="O497" s="236"/>
      <c r="P497" s="236"/>
      <c r="Q497" s="236"/>
      <c r="R497" s="236"/>
      <c r="S497" s="236"/>
      <c r="T497" s="237"/>
      <c r="AT497" s="238" t="s">
        <v>154</v>
      </c>
      <c r="AU497" s="238" t="s">
        <v>85</v>
      </c>
      <c r="AV497" s="226" t="s">
        <v>85</v>
      </c>
      <c r="AW497" s="226" t="s">
        <v>31</v>
      </c>
      <c r="AX497" s="226" t="s">
        <v>75</v>
      </c>
      <c r="AY497" s="238" t="s">
        <v>146</v>
      </c>
    </row>
    <row r="498" s="239" customFormat="true" ht="12.8" hidden="false" customHeight="false" outlineLevel="0" collapsed="false">
      <c r="B498" s="240"/>
      <c r="C498" s="241"/>
      <c r="D498" s="229" t="s">
        <v>154</v>
      </c>
      <c r="E498" s="242"/>
      <c r="F498" s="243" t="s">
        <v>159</v>
      </c>
      <c r="G498" s="241"/>
      <c r="H498" s="244" t="n">
        <v>41</v>
      </c>
      <c r="I498" s="245"/>
      <c r="J498" s="241"/>
      <c r="K498" s="241"/>
      <c r="L498" s="246"/>
      <c r="M498" s="247"/>
      <c r="N498" s="248"/>
      <c r="O498" s="248"/>
      <c r="P498" s="248"/>
      <c r="Q498" s="248"/>
      <c r="R498" s="248"/>
      <c r="S498" s="248"/>
      <c r="T498" s="249"/>
      <c r="AT498" s="250" t="s">
        <v>154</v>
      </c>
      <c r="AU498" s="250" t="s">
        <v>85</v>
      </c>
      <c r="AV498" s="239" t="s">
        <v>152</v>
      </c>
      <c r="AW498" s="239" t="s">
        <v>31</v>
      </c>
      <c r="AX498" s="239" t="s">
        <v>83</v>
      </c>
      <c r="AY498" s="250" t="s">
        <v>146</v>
      </c>
    </row>
    <row r="499" s="31" customFormat="true" ht="14.4" hidden="false" customHeight="true" outlineLevel="0" collapsed="false">
      <c r="A499" s="24"/>
      <c r="B499" s="25"/>
      <c r="C499" s="212" t="s">
        <v>565</v>
      </c>
      <c r="D499" s="212" t="s">
        <v>148</v>
      </c>
      <c r="E499" s="213" t="s">
        <v>566</v>
      </c>
      <c r="F499" s="214" t="s">
        <v>567</v>
      </c>
      <c r="G499" s="215" t="s">
        <v>260</v>
      </c>
      <c r="H499" s="216" t="n">
        <v>14</v>
      </c>
      <c r="I499" s="217"/>
      <c r="J499" s="218" t="n">
        <f aca="false">ROUND(I499*H499,2)</f>
        <v>0</v>
      </c>
      <c r="K499" s="219"/>
      <c r="L499" s="30"/>
      <c r="M499" s="220"/>
      <c r="N499" s="221" t="s">
        <v>40</v>
      </c>
      <c r="O499" s="74"/>
      <c r="P499" s="222" t="n">
        <f aca="false">O499*H499</f>
        <v>0</v>
      </c>
      <c r="Q499" s="222" t="n">
        <v>0.05455</v>
      </c>
      <c r="R499" s="222" t="n">
        <f aca="false">Q499*H499</f>
        <v>0.7637</v>
      </c>
      <c r="S499" s="222" t="n">
        <v>0</v>
      </c>
      <c r="T499" s="223" t="n">
        <f aca="false">S499*H499</f>
        <v>0</v>
      </c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R499" s="224" t="s">
        <v>152</v>
      </c>
      <c r="AT499" s="224" t="s">
        <v>148</v>
      </c>
      <c r="AU499" s="224" t="s">
        <v>85</v>
      </c>
      <c r="AY499" s="3" t="s">
        <v>146</v>
      </c>
      <c r="BE499" s="225" t="n">
        <f aca="false">IF(N499="základní",J499,0)</f>
        <v>0</v>
      </c>
      <c r="BF499" s="225" t="n">
        <f aca="false">IF(N499="snížená",J499,0)</f>
        <v>0</v>
      </c>
      <c r="BG499" s="225" t="n">
        <f aca="false">IF(N499="zákl. přenesená",J499,0)</f>
        <v>0</v>
      </c>
      <c r="BH499" s="225" t="n">
        <f aca="false">IF(N499="sníž. přenesená",J499,0)</f>
        <v>0</v>
      </c>
      <c r="BI499" s="225" t="n">
        <f aca="false">IF(N499="nulová",J499,0)</f>
        <v>0</v>
      </c>
      <c r="BJ499" s="3" t="s">
        <v>83</v>
      </c>
      <c r="BK499" s="225" t="n">
        <f aca="false">ROUND(I499*H499,2)</f>
        <v>0</v>
      </c>
      <c r="BL499" s="3" t="s">
        <v>152</v>
      </c>
      <c r="BM499" s="224" t="s">
        <v>568</v>
      </c>
    </row>
    <row r="500" s="226" customFormat="true" ht="12.8" hidden="false" customHeight="false" outlineLevel="0" collapsed="false">
      <c r="B500" s="227"/>
      <c r="C500" s="228"/>
      <c r="D500" s="229" t="s">
        <v>154</v>
      </c>
      <c r="E500" s="230"/>
      <c r="F500" s="231" t="s">
        <v>569</v>
      </c>
      <c r="G500" s="228"/>
      <c r="H500" s="232" t="n">
        <v>4</v>
      </c>
      <c r="I500" s="233"/>
      <c r="J500" s="228"/>
      <c r="K500" s="228"/>
      <c r="L500" s="234"/>
      <c r="M500" s="235"/>
      <c r="N500" s="236"/>
      <c r="O500" s="236"/>
      <c r="P500" s="236"/>
      <c r="Q500" s="236"/>
      <c r="R500" s="236"/>
      <c r="S500" s="236"/>
      <c r="T500" s="237"/>
      <c r="AT500" s="238" t="s">
        <v>154</v>
      </c>
      <c r="AU500" s="238" t="s">
        <v>85</v>
      </c>
      <c r="AV500" s="226" t="s">
        <v>85</v>
      </c>
      <c r="AW500" s="226" t="s">
        <v>31</v>
      </c>
      <c r="AX500" s="226" t="s">
        <v>75</v>
      </c>
      <c r="AY500" s="238" t="s">
        <v>146</v>
      </c>
    </row>
    <row r="501" s="226" customFormat="true" ht="12.8" hidden="false" customHeight="false" outlineLevel="0" collapsed="false">
      <c r="B501" s="227"/>
      <c r="C501" s="228"/>
      <c r="D501" s="229" t="s">
        <v>154</v>
      </c>
      <c r="E501" s="230"/>
      <c r="F501" s="231" t="s">
        <v>570</v>
      </c>
      <c r="G501" s="228"/>
      <c r="H501" s="232" t="n">
        <v>4</v>
      </c>
      <c r="I501" s="233"/>
      <c r="J501" s="228"/>
      <c r="K501" s="228"/>
      <c r="L501" s="234"/>
      <c r="M501" s="235"/>
      <c r="N501" s="236"/>
      <c r="O501" s="236"/>
      <c r="P501" s="236"/>
      <c r="Q501" s="236"/>
      <c r="R501" s="236"/>
      <c r="S501" s="236"/>
      <c r="T501" s="237"/>
      <c r="AT501" s="238" t="s">
        <v>154</v>
      </c>
      <c r="AU501" s="238" t="s">
        <v>85</v>
      </c>
      <c r="AV501" s="226" t="s">
        <v>85</v>
      </c>
      <c r="AW501" s="226" t="s">
        <v>31</v>
      </c>
      <c r="AX501" s="226" t="s">
        <v>75</v>
      </c>
      <c r="AY501" s="238" t="s">
        <v>146</v>
      </c>
    </row>
    <row r="502" s="226" customFormat="true" ht="12.8" hidden="false" customHeight="false" outlineLevel="0" collapsed="false">
      <c r="B502" s="227"/>
      <c r="C502" s="228"/>
      <c r="D502" s="229" t="s">
        <v>154</v>
      </c>
      <c r="E502" s="230"/>
      <c r="F502" s="231" t="s">
        <v>571</v>
      </c>
      <c r="G502" s="228"/>
      <c r="H502" s="232" t="n">
        <v>4</v>
      </c>
      <c r="I502" s="233"/>
      <c r="J502" s="228"/>
      <c r="K502" s="228"/>
      <c r="L502" s="234"/>
      <c r="M502" s="235"/>
      <c r="N502" s="236"/>
      <c r="O502" s="236"/>
      <c r="P502" s="236"/>
      <c r="Q502" s="236"/>
      <c r="R502" s="236"/>
      <c r="S502" s="236"/>
      <c r="T502" s="237"/>
      <c r="AT502" s="238" t="s">
        <v>154</v>
      </c>
      <c r="AU502" s="238" t="s">
        <v>85</v>
      </c>
      <c r="AV502" s="226" t="s">
        <v>85</v>
      </c>
      <c r="AW502" s="226" t="s">
        <v>31</v>
      </c>
      <c r="AX502" s="226" t="s">
        <v>75</v>
      </c>
      <c r="AY502" s="238" t="s">
        <v>146</v>
      </c>
    </row>
    <row r="503" s="226" customFormat="true" ht="12.8" hidden="false" customHeight="false" outlineLevel="0" collapsed="false">
      <c r="B503" s="227"/>
      <c r="C503" s="228"/>
      <c r="D503" s="229" t="s">
        <v>154</v>
      </c>
      <c r="E503" s="230"/>
      <c r="F503" s="231" t="s">
        <v>572</v>
      </c>
      <c r="G503" s="228"/>
      <c r="H503" s="232" t="n">
        <v>2</v>
      </c>
      <c r="I503" s="233"/>
      <c r="J503" s="228"/>
      <c r="K503" s="228"/>
      <c r="L503" s="234"/>
      <c r="M503" s="235"/>
      <c r="N503" s="236"/>
      <c r="O503" s="236"/>
      <c r="P503" s="236"/>
      <c r="Q503" s="236"/>
      <c r="R503" s="236"/>
      <c r="S503" s="236"/>
      <c r="T503" s="237"/>
      <c r="AT503" s="238" t="s">
        <v>154</v>
      </c>
      <c r="AU503" s="238" t="s">
        <v>85</v>
      </c>
      <c r="AV503" s="226" t="s">
        <v>85</v>
      </c>
      <c r="AW503" s="226" t="s">
        <v>31</v>
      </c>
      <c r="AX503" s="226" t="s">
        <v>75</v>
      </c>
      <c r="AY503" s="238" t="s">
        <v>146</v>
      </c>
    </row>
    <row r="504" s="239" customFormat="true" ht="12.8" hidden="false" customHeight="false" outlineLevel="0" collapsed="false">
      <c r="B504" s="240"/>
      <c r="C504" s="241"/>
      <c r="D504" s="229" t="s">
        <v>154</v>
      </c>
      <c r="E504" s="242"/>
      <c r="F504" s="243" t="s">
        <v>159</v>
      </c>
      <c r="G504" s="241"/>
      <c r="H504" s="244" t="n">
        <v>14</v>
      </c>
      <c r="I504" s="245"/>
      <c r="J504" s="241"/>
      <c r="K504" s="241"/>
      <c r="L504" s="246"/>
      <c r="M504" s="247"/>
      <c r="N504" s="248"/>
      <c r="O504" s="248"/>
      <c r="P504" s="248"/>
      <c r="Q504" s="248"/>
      <c r="R504" s="248"/>
      <c r="S504" s="248"/>
      <c r="T504" s="249"/>
      <c r="AT504" s="250" t="s">
        <v>154</v>
      </c>
      <c r="AU504" s="250" t="s">
        <v>85</v>
      </c>
      <c r="AV504" s="239" t="s">
        <v>152</v>
      </c>
      <c r="AW504" s="239" t="s">
        <v>31</v>
      </c>
      <c r="AX504" s="239" t="s">
        <v>83</v>
      </c>
      <c r="AY504" s="250" t="s">
        <v>146</v>
      </c>
    </row>
    <row r="505" s="31" customFormat="true" ht="14.4" hidden="false" customHeight="true" outlineLevel="0" collapsed="false">
      <c r="A505" s="24"/>
      <c r="B505" s="25"/>
      <c r="C505" s="212" t="s">
        <v>573</v>
      </c>
      <c r="D505" s="212" t="s">
        <v>148</v>
      </c>
      <c r="E505" s="213" t="s">
        <v>574</v>
      </c>
      <c r="F505" s="214" t="s">
        <v>575</v>
      </c>
      <c r="G505" s="215" t="s">
        <v>260</v>
      </c>
      <c r="H505" s="216" t="n">
        <v>10</v>
      </c>
      <c r="I505" s="217"/>
      <c r="J505" s="218" t="n">
        <f aca="false">ROUND(I505*H505,2)</f>
        <v>0</v>
      </c>
      <c r="K505" s="219"/>
      <c r="L505" s="30"/>
      <c r="M505" s="220"/>
      <c r="N505" s="221" t="s">
        <v>40</v>
      </c>
      <c r="O505" s="74"/>
      <c r="P505" s="222" t="n">
        <f aca="false">O505*H505</f>
        <v>0</v>
      </c>
      <c r="Q505" s="222" t="n">
        <v>0.06355</v>
      </c>
      <c r="R505" s="222" t="n">
        <f aca="false">Q505*H505</f>
        <v>0.6355</v>
      </c>
      <c r="S505" s="222" t="n">
        <v>0</v>
      </c>
      <c r="T505" s="223" t="n">
        <f aca="false">S505*H505</f>
        <v>0</v>
      </c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R505" s="224" t="s">
        <v>152</v>
      </c>
      <c r="AT505" s="224" t="s">
        <v>148</v>
      </c>
      <c r="AU505" s="224" t="s">
        <v>85</v>
      </c>
      <c r="AY505" s="3" t="s">
        <v>146</v>
      </c>
      <c r="BE505" s="225" t="n">
        <f aca="false">IF(N505="základní",J505,0)</f>
        <v>0</v>
      </c>
      <c r="BF505" s="225" t="n">
        <f aca="false">IF(N505="snížená",J505,0)</f>
        <v>0</v>
      </c>
      <c r="BG505" s="225" t="n">
        <f aca="false">IF(N505="zákl. přenesená",J505,0)</f>
        <v>0</v>
      </c>
      <c r="BH505" s="225" t="n">
        <f aca="false">IF(N505="sníž. přenesená",J505,0)</f>
        <v>0</v>
      </c>
      <c r="BI505" s="225" t="n">
        <f aca="false">IF(N505="nulová",J505,0)</f>
        <v>0</v>
      </c>
      <c r="BJ505" s="3" t="s">
        <v>83</v>
      </c>
      <c r="BK505" s="225" t="n">
        <f aca="false">ROUND(I505*H505,2)</f>
        <v>0</v>
      </c>
      <c r="BL505" s="3" t="s">
        <v>152</v>
      </c>
      <c r="BM505" s="224" t="s">
        <v>576</v>
      </c>
    </row>
    <row r="506" s="226" customFormat="true" ht="12.8" hidden="false" customHeight="false" outlineLevel="0" collapsed="false">
      <c r="B506" s="227"/>
      <c r="C506" s="228"/>
      <c r="D506" s="229" t="s">
        <v>154</v>
      </c>
      <c r="E506" s="230"/>
      <c r="F506" s="231" t="s">
        <v>571</v>
      </c>
      <c r="G506" s="228"/>
      <c r="H506" s="232" t="n">
        <v>4</v>
      </c>
      <c r="I506" s="233"/>
      <c r="J506" s="228"/>
      <c r="K506" s="228"/>
      <c r="L506" s="234"/>
      <c r="M506" s="235"/>
      <c r="N506" s="236"/>
      <c r="O506" s="236"/>
      <c r="P506" s="236"/>
      <c r="Q506" s="236"/>
      <c r="R506" s="236"/>
      <c r="S506" s="236"/>
      <c r="T506" s="237"/>
      <c r="AT506" s="238" t="s">
        <v>154</v>
      </c>
      <c r="AU506" s="238" t="s">
        <v>85</v>
      </c>
      <c r="AV506" s="226" t="s">
        <v>85</v>
      </c>
      <c r="AW506" s="226" t="s">
        <v>31</v>
      </c>
      <c r="AX506" s="226" t="s">
        <v>75</v>
      </c>
      <c r="AY506" s="238" t="s">
        <v>146</v>
      </c>
    </row>
    <row r="507" s="226" customFormat="true" ht="12.8" hidden="false" customHeight="false" outlineLevel="0" collapsed="false">
      <c r="B507" s="227"/>
      <c r="C507" s="228"/>
      <c r="D507" s="229" t="s">
        <v>154</v>
      </c>
      <c r="E507" s="230"/>
      <c r="F507" s="231" t="s">
        <v>577</v>
      </c>
      <c r="G507" s="228"/>
      <c r="H507" s="232" t="n">
        <v>4</v>
      </c>
      <c r="I507" s="233"/>
      <c r="J507" s="228"/>
      <c r="K507" s="228"/>
      <c r="L507" s="234"/>
      <c r="M507" s="235"/>
      <c r="N507" s="236"/>
      <c r="O507" s="236"/>
      <c r="P507" s="236"/>
      <c r="Q507" s="236"/>
      <c r="R507" s="236"/>
      <c r="S507" s="236"/>
      <c r="T507" s="237"/>
      <c r="AT507" s="238" t="s">
        <v>154</v>
      </c>
      <c r="AU507" s="238" t="s">
        <v>85</v>
      </c>
      <c r="AV507" s="226" t="s">
        <v>85</v>
      </c>
      <c r="AW507" s="226" t="s">
        <v>31</v>
      </c>
      <c r="AX507" s="226" t="s">
        <v>75</v>
      </c>
      <c r="AY507" s="238" t="s">
        <v>146</v>
      </c>
    </row>
    <row r="508" s="226" customFormat="true" ht="12.8" hidden="false" customHeight="false" outlineLevel="0" collapsed="false">
      <c r="B508" s="227"/>
      <c r="C508" s="228"/>
      <c r="D508" s="229" t="s">
        <v>154</v>
      </c>
      <c r="E508" s="230"/>
      <c r="F508" s="231" t="s">
        <v>578</v>
      </c>
      <c r="G508" s="228"/>
      <c r="H508" s="232" t="n">
        <v>2</v>
      </c>
      <c r="I508" s="233"/>
      <c r="J508" s="228"/>
      <c r="K508" s="228"/>
      <c r="L508" s="234"/>
      <c r="M508" s="235"/>
      <c r="N508" s="236"/>
      <c r="O508" s="236"/>
      <c r="P508" s="236"/>
      <c r="Q508" s="236"/>
      <c r="R508" s="236"/>
      <c r="S508" s="236"/>
      <c r="T508" s="237"/>
      <c r="AT508" s="238" t="s">
        <v>154</v>
      </c>
      <c r="AU508" s="238" t="s">
        <v>85</v>
      </c>
      <c r="AV508" s="226" t="s">
        <v>85</v>
      </c>
      <c r="AW508" s="226" t="s">
        <v>31</v>
      </c>
      <c r="AX508" s="226" t="s">
        <v>75</v>
      </c>
      <c r="AY508" s="238" t="s">
        <v>146</v>
      </c>
    </row>
    <row r="509" s="239" customFormat="true" ht="12.8" hidden="false" customHeight="false" outlineLevel="0" collapsed="false">
      <c r="B509" s="240"/>
      <c r="C509" s="241"/>
      <c r="D509" s="229" t="s">
        <v>154</v>
      </c>
      <c r="E509" s="242"/>
      <c r="F509" s="243" t="s">
        <v>159</v>
      </c>
      <c r="G509" s="241"/>
      <c r="H509" s="244" t="n">
        <v>10</v>
      </c>
      <c r="I509" s="245"/>
      <c r="J509" s="241"/>
      <c r="K509" s="241"/>
      <c r="L509" s="246"/>
      <c r="M509" s="247"/>
      <c r="N509" s="248"/>
      <c r="O509" s="248"/>
      <c r="P509" s="248"/>
      <c r="Q509" s="248"/>
      <c r="R509" s="248"/>
      <c r="S509" s="248"/>
      <c r="T509" s="249"/>
      <c r="AT509" s="250" t="s">
        <v>154</v>
      </c>
      <c r="AU509" s="250" t="s">
        <v>85</v>
      </c>
      <c r="AV509" s="239" t="s">
        <v>152</v>
      </c>
      <c r="AW509" s="239" t="s">
        <v>31</v>
      </c>
      <c r="AX509" s="239" t="s">
        <v>83</v>
      </c>
      <c r="AY509" s="250" t="s">
        <v>146</v>
      </c>
    </row>
    <row r="510" s="31" customFormat="true" ht="14.4" hidden="false" customHeight="true" outlineLevel="0" collapsed="false">
      <c r="A510" s="24"/>
      <c r="B510" s="25"/>
      <c r="C510" s="212" t="s">
        <v>579</v>
      </c>
      <c r="D510" s="212" t="s">
        <v>148</v>
      </c>
      <c r="E510" s="213" t="s">
        <v>580</v>
      </c>
      <c r="F510" s="214" t="s">
        <v>581</v>
      </c>
      <c r="G510" s="215" t="s">
        <v>260</v>
      </c>
      <c r="H510" s="216" t="n">
        <v>4</v>
      </c>
      <c r="I510" s="217"/>
      <c r="J510" s="218" t="n">
        <f aca="false">ROUND(I510*H510,2)</f>
        <v>0</v>
      </c>
      <c r="K510" s="219"/>
      <c r="L510" s="30"/>
      <c r="M510" s="220"/>
      <c r="N510" s="221" t="s">
        <v>40</v>
      </c>
      <c r="O510" s="74"/>
      <c r="P510" s="222" t="n">
        <f aca="false">O510*H510</f>
        <v>0</v>
      </c>
      <c r="Q510" s="222" t="n">
        <v>0.08185</v>
      </c>
      <c r="R510" s="222" t="n">
        <f aca="false">Q510*H510</f>
        <v>0.3274</v>
      </c>
      <c r="S510" s="222" t="n">
        <v>0</v>
      </c>
      <c r="T510" s="223" t="n">
        <f aca="false">S510*H510</f>
        <v>0</v>
      </c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R510" s="224" t="s">
        <v>152</v>
      </c>
      <c r="AT510" s="224" t="s">
        <v>148</v>
      </c>
      <c r="AU510" s="224" t="s">
        <v>85</v>
      </c>
      <c r="AY510" s="3" t="s">
        <v>146</v>
      </c>
      <c r="BE510" s="225" t="n">
        <f aca="false">IF(N510="základní",J510,0)</f>
        <v>0</v>
      </c>
      <c r="BF510" s="225" t="n">
        <f aca="false">IF(N510="snížená",J510,0)</f>
        <v>0</v>
      </c>
      <c r="BG510" s="225" t="n">
        <f aca="false">IF(N510="zákl. přenesená",J510,0)</f>
        <v>0</v>
      </c>
      <c r="BH510" s="225" t="n">
        <f aca="false">IF(N510="sníž. přenesená",J510,0)</f>
        <v>0</v>
      </c>
      <c r="BI510" s="225" t="n">
        <f aca="false">IF(N510="nulová",J510,0)</f>
        <v>0</v>
      </c>
      <c r="BJ510" s="3" t="s">
        <v>83</v>
      </c>
      <c r="BK510" s="225" t="n">
        <f aca="false">ROUND(I510*H510,2)</f>
        <v>0</v>
      </c>
      <c r="BL510" s="3" t="s">
        <v>152</v>
      </c>
      <c r="BM510" s="224" t="s">
        <v>582</v>
      </c>
    </row>
    <row r="511" s="226" customFormat="true" ht="12.8" hidden="false" customHeight="false" outlineLevel="0" collapsed="false">
      <c r="B511" s="227"/>
      <c r="C511" s="228"/>
      <c r="D511" s="229" t="s">
        <v>154</v>
      </c>
      <c r="E511" s="230"/>
      <c r="F511" s="231" t="s">
        <v>583</v>
      </c>
      <c r="G511" s="228"/>
      <c r="H511" s="232" t="n">
        <v>4</v>
      </c>
      <c r="I511" s="233"/>
      <c r="J511" s="228"/>
      <c r="K511" s="228"/>
      <c r="L511" s="234"/>
      <c r="M511" s="235"/>
      <c r="N511" s="236"/>
      <c r="O511" s="236"/>
      <c r="P511" s="236"/>
      <c r="Q511" s="236"/>
      <c r="R511" s="236"/>
      <c r="S511" s="236"/>
      <c r="T511" s="237"/>
      <c r="AT511" s="238" t="s">
        <v>154</v>
      </c>
      <c r="AU511" s="238" t="s">
        <v>85</v>
      </c>
      <c r="AV511" s="226" t="s">
        <v>85</v>
      </c>
      <c r="AW511" s="226" t="s">
        <v>31</v>
      </c>
      <c r="AX511" s="226" t="s">
        <v>83</v>
      </c>
      <c r="AY511" s="238" t="s">
        <v>146</v>
      </c>
    </row>
    <row r="512" s="31" customFormat="true" ht="14.4" hidden="false" customHeight="true" outlineLevel="0" collapsed="false">
      <c r="A512" s="24"/>
      <c r="B512" s="25"/>
      <c r="C512" s="212" t="s">
        <v>584</v>
      </c>
      <c r="D512" s="212" t="s">
        <v>148</v>
      </c>
      <c r="E512" s="213" t="s">
        <v>585</v>
      </c>
      <c r="F512" s="214" t="s">
        <v>586</v>
      </c>
      <c r="G512" s="215" t="s">
        <v>260</v>
      </c>
      <c r="H512" s="216" t="n">
        <v>6</v>
      </c>
      <c r="I512" s="217"/>
      <c r="J512" s="218" t="n">
        <f aca="false">ROUND(I512*H512,2)</f>
        <v>0</v>
      </c>
      <c r="K512" s="219"/>
      <c r="L512" s="30"/>
      <c r="M512" s="220"/>
      <c r="N512" s="221" t="s">
        <v>40</v>
      </c>
      <c r="O512" s="74"/>
      <c r="P512" s="222" t="n">
        <f aca="false">O512*H512</f>
        <v>0</v>
      </c>
      <c r="Q512" s="222" t="n">
        <v>0.09105</v>
      </c>
      <c r="R512" s="222" t="n">
        <f aca="false">Q512*H512</f>
        <v>0.5463</v>
      </c>
      <c r="S512" s="222" t="n">
        <v>0</v>
      </c>
      <c r="T512" s="223" t="n">
        <f aca="false">S512*H512</f>
        <v>0</v>
      </c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R512" s="224" t="s">
        <v>152</v>
      </c>
      <c r="AT512" s="224" t="s">
        <v>148</v>
      </c>
      <c r="AU512" s="224" t="s">
        <v>85</v>
      </c>
      <c r="AY512" s="3" t="s">
        <v>146</v>
      </c>
      <c r="BE512" s="225" t="n">
        <f aca="false">IF(N512="základní",J512,0)</f>
        <v>0</v>
      </c>
      <c r="BF512" s="225" t="n">
        <f aca="false">IF(N512="snížená",J512,0)</f>
        <v>0</v>
      </c>
      <c r="BG512" s="225" t="n">
        <f aca="false">IF(N512="zákl. přenesená",J512,0)</f>
        <v>0</v>
      </c>
      <c r="BH512" s="225" t="n">
        <f aca="false">IF(N512="sníž. přenesená",J512,0)</f>
        <v>0</v>
      </c>
      <c r="BI512" s="225" t="n">
        <f aca="false">IF(N512="nulová",J512,0)</f>
        <v>0</v>
      </c>
      <c r="BJ512" s="3" t="s">
        <v>83</v>
      </c>
      <c r="BK512" s="225" t="n">
        <f aca="false">ROUND(I512*H512,2)</f>
        <v>0</v>
      </c>
      <c r="BL512" s="3" t="s">
        <v>152</v>
      </c>
      <c r="BM512" s="224" t="s">
        <v>587</v>
      </c>
    </row>
    <row r="513" s="226" customFormat="true" ht="12.8" hidden="false" customHeight="false" outlineLevel="0" collapsed="false">
      <c r="B513" s="227"/>
      <c r="C513" s="228"/>
      <c r="D513" s="229" t="s">
        <v>154</v>
      </c>
      <c r="E513" s="230"/>
      <c r="F513" s="231" t="s">
        <v>583</v>
      </c>
      <c r="G513" s="228"/>
      <c r="H513" s="232" t="n">
        <v>4</v>
      </c>
      <c r="I513" s="233"/>
      <c r="J513" s="228"/>
      <c r="K513" s="228"/>
      <c r="L513" s="234"/>
      <c r="M513" s="235"/>
      <c r="N513" s="236"/>
      <c r="O513" s="236"/>
      <c r="P513" s="236"/>
      <c r="Q513" s="236"/>
      <c r="R513" s="236"/>
      <c r="S513" s="236"/>
      <c r="T513" s="237"/>
      <c r="AT513" s="238" t="s">
        <v>154</v>
      </c>
      <c r="AU513" s="238" t="s">
        <v>85</v>
      </c>
      <c r="AV513" s="226" t="s">
        <v>85</v>
      </c>
      <c r="AW513" s="226" t="s">
        <v>31</v>
      </c>
      <c r="AX513" s="226" t="s">
        <v>75</v>
      </c>
      <c r="AY513" s="238" t="s">
        <v>146</v>
      </c>
    </row>
    <row r="514" s="226" customFormat="true" ht="12.8" hidden="false" customHeight="false" outlineLevel="0" collapsed="false">
      <c r="B514" s="227"/>
      <c r="C514" s="228"/>
      <c r="D514" s="229" t="s">
        <v>154</v>
      </c>
      <c r="E514" s="230"/>
      <c r="F514" s="231" t="s">
        <v>588</v>
      </c>
      <c r="G514" s="228"/>
      <c r="H514" s="232" t="n">
        <v>2</v>
      </c>
      <c r="I514" s="233"/>
      <c r="J514" s="228"/>
      <c r="K514" s="228"/>
      <c r="L514" s="234"/>
      <c r="M514" s="235"/>
      <c r="N514" s="236"/>
      <c r="O514" s="236"/>
      <c r="P514" s="236"/>
      <c r="Q514" s="236"/>
      <c r="R514" s="236"/>
      <c r="S514" s="236"/>
      <c r="T514" s="237"/>
      <c r="AT514" s="238" t="s">
        <v>154</v>
      </c>
      <c r="AU514" s="238" t="s">
        <v>85</v>
      </c>
      <c r="AV514" s="226" t="s">
        <v>85</v>
      </c>
      <c r="AW514" s="226" t="s">
        <v>31</v>
      </c>
      <c r="AX514" s="226" t="s">
        <v>75</v>
      </c>
      <c r="AY514" s="238" t="s">
        <v>146</v>
      </c>
    </row>
    <row r="515" s="239" customFormat="true" ht="12.8" hidden="false" customHeight="false" outlineLevel="0" collapsed="false">
      <c r="B515" s="240"/>
      <c r="C515" s="241"/>
      <c r="D515" s="229" t="s">
        <v>154</v>
      </c>
      <c r="E515" s="242"/>
      <c r="F515" s="243" t="s">
        <v>159</v>
      </c>
      <c r="G515" s="241"/>
      <c r="H515" s="244" t="n">
        <v>6</v>
      </c>
      <c r="I515" s="245"/>
      <c r="J515" s="241"/>
      <c r="K515" s="241"/>
      <c r="L515" s="246"/>
      <c r="M515" s="247"/>
      <c r="N515" s="248"/>
      <c r="O515" s="248"/>
      <c r="P515" s="248"/>
      <c r="Q515" s="248"/>
      <c r="R515" s="248"/>
      <c r="S515" s="248"/>
      <c r="T515" s="249"/>
      <c r="AT515" s="250" t="s">
        <v>154</v>
      </c>
      <c r="AU515" s="250" t="s">
        <v>85</v>
      </c>
      <c r="AV515" s="239" t="s">
        <v>152</v>
      </c>
      <c r="AW515" s="239" t="s">
        <v>31</v>
      </c>
      <c r="AX515" s="239" t="s">
        <v>83</v>
      </c>
      <c r="AY515" s="250" t="s">
        <v>146</v>
      </c>
    </row>
    <row r="516" s="31" customFormat="true" ht="14.4" hidden="false" customHeight="true" outlineLevel="0" collapsed="false">
      <c r="A516" s="24"/>
      <c r="B516" s="25"/>
      <c r="C516" s="212" t="s">
        <v>589</v>
      </c>
      <c r="D516" s="212" t="s">
        <v>148</v>
      </c>
      <c r="E516" s="213" t="s">
        <v>590</v>
      </c>
      <c r="F516" s="214" t="s">
        <v>591</v>
      </c>
      <c r="G516" s="215" t="s">
        <v>260</v>
      </c>
      <c r="H516" s="216" t="n">
        <v>26</v>
      </c>
      <c r="I516" s="217"/>
      <c r="J516" s="218" t="n">
        <f aca="false">ROUND(I516*H516,2)</f>
        <v>0</v>
      </c>
      <c r="K516" s="219"/>
      <c r="L516" s="30"/>
      <c r="M516" s="220"/>
      <c r="N516" s="221" t="s">
        <v>40</v>
      </c>
      <c r="O516" s="74"/>
      <c r="P516" s="222" t="n">
        <f aca="false">O516*H516</f>
        <v>0</v>
      </c>
      <c r="Q516" s="222" t="n">
        <v>0.10005</v>
      </c>
      <c r="R516" s="222" t="n">
        <f aca="false">Q516*H516</f>
        <v>2.6013</v>
      </c>
      <c r="S516" s="222" t="n">
        <v>0</v>
      </c>
      <c r="T516" s="223" t="n">
        <f aca="false">S516*H516</f>
        <v>0</v>
      </c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R516" s="224" t="s">
        <v>152</v>
      </c>
      <c r="AT516" s="224" t="s">
        <v>148</v>
      </c>
      <c r="AU516" s="224" t="s">
        <v>85</v>
      </c>
      <c r="AY516" s="3" t="s">
        <v>146</v>
      </c>
      <c r="BE516" s="225" t="n">
        <f aca="false">IF(N516="základní",J516,0)</f>
        <v>0</v>
      </c>
      <c r="BF516" s="225" t="n">
        <f aca="false">IF(N516="snížená",J516,0)</f>
        <v>0</v>
      </c>
      <c r="BG516" s="225" t="n">
        <f aca="false">IF(N516="zákl. přenesená",J516,0)</f>
        <v>0</v>
      </c>
      <c r="BH516" s="225" t="n">
        <f aca="false">IF(N516="sníž. přenesená",J516,0)</f>
        <v>0</v>
      </c>
      <c r="BI516" s="225" t="n">
        <f aca="false">IF(N516="nulová",J516,0)</f>
        <v>0</v>
      </c>
      <c r="BJ516" s="3" t="s">
        <v>83</v>
      </c>
      <c r="BK516" s="225" t="n">
        <f aca="false">ROUND(I516*H516,2)</f>
        <v>0</v>
      </c>
      <c r="BL516" s="3" t="s">
        <v>152</v>
      </c>
      <c r="BM516" s="224" t="s">
        <v>592</v>
      </c>
    </row>
    <row r="517" s="226" customFormat="true" ht="12.8" hidden="false" customHeight="false" outlineLevel="0" collapsed="false">
      <c r="B517" s="227"/>
      <c r="C517" s="228"/>
      <c r="D517" s="229" t="s">
        <v>154</v>
      </c>
      <c r="E517" s="230"/>
      <c r="F517" s="231" t="s">
        <v>593</v>
      </c>
      <c r="G517" s="228"/>
      <c r="H517" s="232" t="n">
        <v>8</v>
      </c>
      <c r="I517" s="233"/>
      <c r="J517" s="228"/>
      <c r="K517" s="228"/>
      <c r="L517" s="234"/>
      <c r="M517" s="235"/>
      <c r="N517" s="236"/>
      <c r="O517" s="236"/>
      <c r="P517" s="236"/>
      <c r="Q517" s="236"/>
      <c r="R517" s="236"/>
      <c r="S517" s="236"/>
      <c r="T517" s="237"/>
      <c r="AT517" s="238" t="s">
        <v>154</v>
      </c>
      <c r="AU517" s="238" t="s">
        <v>85</v>
      </c>
      <c r="AV517" s="226" t="s">
        <v>85</v>
      </c>
      <c r="AW517" s="226" t="s">
        <v>31</v>
      </c>
      <c r="AX517" s="226" t="s">
        <v>75</v>
      </c>
      <c r="AY517" s="238" t="s">
        <v>146</v>
      </c>
    </row>
    <row r="518" s="226" customFormat="true" ht="12.8" hidden="false" customHeight="false" outlineLevel="0" collapsed="false">
      <c r="B518" s="227"/>
      <c r="C518" s="228"/>
      <c r="D518" s="229" t="s">
        <v>154</v>
      </c>
      <c r="E518" s="230"/>
      <c r="F518" s="231" t="s">
        <v>594</v>
      </c>
      <c r="G518" s="228"/>
      <c r="H518" s="232" t="n">
        <v>8</v>
      </c>
      <c r="I518" s="233"/>
      <c r="J518" s="228"/>
      <c r="K518" s="228"/>
      <c r="L518" s="234"/>
      <c r="M518" s="235"/>
      <c r="N518" s="236"/>
      <c r="O518" s="236"/>
      <c r="P518" s="236"/>
      <c r="Q518" s="236"/>
      <c r="R518" s="236"/>
      <c r="S518" s="236"/>
      <c r="T518" s="237"/>
      <c r="AT518" s="238" t="s">
        <v>154</v>
      </c>
      <c r="AU518" s="238" t="s">
        <v>85</v>
      </c>
      <c r="AV518" s="226" t="s">
        <v>85</v>
      </c>
      <c r="AW518" s="226" t="s">
        <v>31</v>
      </c>
      <c r="AX518" s="226" t="s">
        <v>75</v>
      </c>
      <c r="AY518" s="238" t="s">
        <v>146</v>
      </c>
    </row>
    <row r="519" s="226" customFormat="true" ht="12.8" hidden="false" customHeight="false" outlineLevel="0" collapsed="false">
      <c r="B519" s="227"/>
      <c r="C519" s="228"/>
      <c r="D519" s="229" t="s">
        <v>154</v>
      </c>
      <c r="E519" s="230"/>
      <c r="F519" s="231" t="s">
        <v>595</v>
      </c>
      <c r="G519" s="228"/>
      <c r="H519" s="232" t="n">
        <v>8</v>
      </c>
      <c r="I519" s="233"/>
      <c r="J519" s="228"/>
      <c r="K519" s="228"/>
      <c r="L519" s="234"/>
      <c r="M519" s="235"/>
      <c r="N519" s="236"/>
      <c r="O519" s="236"/>
      <c r="P519" s="236"/>
      <c r="Q519" s="236"/>
      <c r="R519" s="236"/>
      <c r="S519" s="236"/>
      <c r="T519" s="237"/>
      <c r="AT519" s="238" t="s">
        <v>154</v>
      </c>
      <c r="AU519" s="238" t="s">
        <v>85</v>
      </c>
      <c r="AV519" s="226" t="s">
        <v>85</v>
      </c>
      <c r="AW519" s="226" t="s">
        <v>31</v>
      </c>
      <c r="AX519" s="226" t="s">
        <v>75</v>
      </c>
      <c r="AY519" s="238" t="s">
        <v>146</v>
      </c>
    </row>
    <row r="520" s="226" customFormat="true" ht="12.8" hidden="false" customHeight="false" outlineLevel="0" collapsed="false">
      <c r="B520" s="227"/>
      <c r="C520" s="228"/>
      <c r="D520" s="229" t="s">
        <v>154</v>
      </c>
      <c r="E520" s="230"/>
      <c r="F520" s="231" t="s">
        <v>588</v>
      </c>
      <c r="G520" s="228"/>
      <c r="H520" s="232" t="n">
        <v>2</v>
      </c>
      <c r="I520" s="233"/>
      <c r="J520" s="228"/>
      <c r="K520" s="228"/>
      <c r="L520" s="234"/>
      <c r="M520" s="235"/>
      <c r="N520" s="236"/>
      <c r="O520" s="236"/>
      <c r="P520" s="236"/>
      <c r="Q520" s="236"/>
      <c r="R520" s="236"/>
      <c r="S520" s="236"/>
      <c r="T520" s="237"/>
      <c r="AT520" s="238" t="s">
        <v>154</v>
      </c>
      <c r="AU520" s="238" t="s">
        <v>85</v>
      </c>
      <c r="AV520" s="226" t="s">
        <v>85</v>
      </c>
      <c r="AW520" s="226" t="s">
        <v>31</v>
      </c>
      <c r="AX520" s="226" t="s">
        <v>75</v>
      </c>
      <c r="AY520" s="238" t="s">
        <v>146</v>
      </c>
    </row>
    <row r="521" s="239" customFormat="true" ht="12.8" hidden="false" customHeight="false" outlineLevel="0" collapsed="false">
      <c r="B521" s="240"/>
      <c r="C521" s="241"/>
      <c r="D521" s="229" t="s">
        <v>154</v>
      </c>
      <c r="E521" s="242"/>
      <c r="F521" s="243" t="s">
        <v>159</v>
      </c>
      <c r="G521" s="241"/>
      <c r="H521" s="244" t="n">
        <v>26</v>
      </c>
      <c r="I521" s="245"/>
      <c r="J521" s="241"/>
      <c r="K521" s="241"/>
      <c r="L521" s="246"/>
      <c r="M521" s="247"/>
      <c r="N521" s="248"/>
      <c r="O521" s="248"/>
      <c r="P521" s="248"/>
      <c r="Q521" s="248"/>
      <c r="R521" s="248"/>
      <c r="S521" s="248"/>
      <c r="T521" s="249"/>
      <c r="AT521" s="250" t="s">
        <v>154</v>
      </c>
      <c r="AU521" s="250" t="s">
        <v>85</v>
      </c>
      <c r="AV521" s="239" t="s">
        <v>152</v>
      </c>
      <c r="AW521" s="239" t="s">
        <v>31</v>
      </c>
      <c r="AX521" s="239" t="s">
        <v>83</v>
      </c>
      <c r="AY521" s="250" t="s">
        <v>146</v>
      </c>
    </row>
    <row r="522" s="31" customFormat="true" ht="24.15" hidden="false" customHeight="true" outlineLevel="0" collapsed="false">
      <c r="A522" s="24"/>
      <c r="B522" s="25"/>
      <c r="C522" s="212" t="s">
        <v>596</v>
      </c>
      <c r="D522" s="212" t="s">
        <v>148</v>
      </c>
      <c r="E522" s="213" t="s">
        <v>597</v>
      </c>
      <c r="F522" s="214" t="s">
        <v>598</v>
      </c>
      <c r="G522" s="215" t="s">
        <v>260</v>
      </c>
      <c r="H522" s="216" t="n">
        <v>2</v>
      </c>
      <c r="I522" s="217"/>
      <c r="J522" s="218" t="n">
        <f aca="false">ROUND(I522*H522,2)</f>
        <v>0</v>
      </c>
      <c r="K522" s="219"/>
      <c r="L522" s="30"/>
      <c r="M522" s="220"/>
      <c r="N522" s="221" t="s">
        <v>40</v>
      </c>
      <c r="O522" s="74"/>
      <c r="P522" s="222" t="n">
        <f aca="false">O522*H522</f>
        <v>0</v>
      </c>
      <c r="Q522" s="222" t="n">
        <v>0.16951</v>
      </c>
      <c r="R522" s="222" t="n">
        <f aca="false">Q522*H522</f>
        <v>0.33902</v>
      </c>
      <c r="S522" s="222" t="n">
        <v>0</v>
      </c>
      <c r="T522" s="223" t="n">
        <f aca="false">S522*H522</f>
        <v>0</v>
      </c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R522" s="224" t="s">
        <v>152</v>
      </c>
      <c r="AT522" s="224" t="s">
        <v>148</v>
      </c>
      <c r="AU522" s="224" t="s">
        <v>85</v>
      </c>
      <c r="AY522" s="3" t="s">
        <v>146</v>
      </c>
      <c r="BE522" s="225" t="n">
        <f aca="false">IF(N522="základní",J522,0)</f>
        <v>0</v>
      </c>
      <c r="BF522" s="225" t="n">
        <f aca="false">IF(N522="snížená",J522,0)</f>
        <v>0</v>
      </c>
      <c r="BG522" s="225" t="n">
        <f aca="false">IF(N522="zákl. přenesená",J522,0)</f>
        <v>0</v>
      </c>
      <c r="BH522" s="225" t="n">
        <f aca="false">IF(N522="sníž. přenesená",J522,0)</f>
        <v>0</v>
      </c>
      <c r="BI522" s="225" t="n">
        <f aca="false">IF(N522="nulová",J522,0)</f>
        <v>0</v>
      </c>
      <c r="BJ522" s="3" t="s">
        <v>83</v>
      </c>
      <c r="BK522" s="225" t="n">
        <f aca="false">ROUND(I522*H522,2)</f>
        <v>0</v>
      </c>
      <c r="BL522" s="3" t="s">
        <v>152</v>
      </c>
      <c r="BM522" s="224" t="s">
        <v>599</v>
      </c>
    </row>
    <row r="523" s="31" customFormat="true" ht="14.4" hidden="false" customHeight="true" outlineLevel="0" collapsed="false">
      <c r="A523" s="24"/>
      <c r="B523" s="25"/>
      <c r="C523" s="212" t="s">
        <v>600</v>
      </c>
      <c r="D523" s="212" t="s">
        <v>148</v>
      </c>
      <c r="E523" s="213" t="s">
        <v>601</v>
      </c>
      <c r="F523" s="214" t="s">
        <v>602</v>
      </c>
      <c r="G523" s="215" t="s">
        <v>151</v>
      </c>
      <c r="H523" s="216" t="n">
        <v>0.076</v>
      </c>
      <c r="I523" s="217"/>
      <c r="J523" s="218" t="n">
        <f aca="false">ROUND(I523*H523,2)</f>
        <v>0</v>
      </c>
      <c r="K523" s="219"/>
      <c r="L523" s="30"/>
      <c r="M523" s="220"/>
      <c r="N523" s="221" t="s">
        <v>40</v>
      </c>
      <c r="O523" s="74"/>
      <c r="P523" s="222" t="n">
        <f aca="false">O523*H523</f>
        <v>0</v>
      </c>
      <c r="Q523" s="222" t="n">
        <v>1.94302</v>
      </c>
      <c r="R523" s="222" t="n">
        <f aca="false">Q523*H523</f>
        <v>0.14766952</v>
      </c>
      <c r="S523" s="222" t="n">
        <v>0</v>
      </c>
      <c r="T523" s="223" t="n">
        <f aca="false">S523*H523</f>
        <v>0</v>
      </c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R523" s="224" t="s">
        <v>152</v>
      </c>
      <c r="AT523" s="224" t="s">
        <v>148</v>
      </c>
      <c r="AU523" s="224" t="s">
        <v>85</v>
      </c>
      <c r="AY523" s="3" t="s">
        <v>146</v>
      </c>
      <c r="BE523" s="225" t="n">
        <f aca="false">IF(N523="základní",J523,0)</f>
        <v>0</v>
      </c>
      <c r="BF523" s="225" t="n">
        <f aca="false">IF(N523="snížená",J523,0)</f>
        <v>0</v>
      </c>
      <c r="BG523" s="225" t="n">
        <f aca="false">IF(N523="zákl. přenesená",J523,0)</f>
        <v>0</v>
      </c>
      <c r="BH523" s="225" t="n">
        <f aca="false">IF(N523="sníž. přenesená",J523,0)</f>
        <v>0</v>
      </c>
      <c r="BI523" s="225" t="n">
        <f aca="false">IF(N523="nulová",J523,0)</f>
        <v>0</v>
      </c>
      <c r="BJ523" s="3" t="s">
        <v>83</v>
      </c>
      <c r="BK523" s="225" t="n">
        <f aca="false">ROUND(I523*H523,2)</f>
        <v>0</v>
      </c>
      <c r="BL523" s="3" t="s">
        <v>152</v>
      </c>
      <c r="BM523" s="224" t="s">
        <v>603</v>
      </c>
    </row>
    <row r="524" s="226" customFormat="true" ht="12.8" hidden="false" customHeight="false" outlineLevel="0" collapsed="false">
      <c r="B524" s="227"/>
      <c r="C524" s="228"/>
      <c r="D524" s="229" t="s">
        <v>154</v>
      </c>
      <c r="E524" s="230"/>
      <c r="F524" s="231" t="s">
        <v>604</v>
      </c>
      <c r="G524" s="228"/>
      <c r="H524" s="232" t="n">
        <v>0.076</v>
      </c>
      <c r="I524" s="233"/>
      <c r="J524" s="228"/>
      <c r="K524" s="228"/>
      <c r="L524" s="234"/>
      <c r="M524" s="235"/>
      <c r="N524" s="236"/>
      <c r="O524" s="236"/>
      <c r="P524" s="236"/>
      <c r="Q524" s="236"/>
      <c r="R524" s="236"/>
      <c r="S524" s="236"/>
      <c r="T524" s="237"/>
      <c r="AT524" s="238" t="s">
        <v>154</v>
      </c>
      <c r="AU524" s="238" t="s">
        <v>85</v>
      </c>
      <c r="AV524" s="226" t="s">
        <v>85</v>
      </c>
      <c r="AW524" s="226" t="s">
        <v>31</v>
      </c>
      <c r="AX524" s="226" t="s">
        <v>83</v>
      </c>
      <c r="AY524" s="238" t="s">
        <v>146</v>
      </c>
    </row>
    <row r="525" s="31" customFormat="true" ht="14.4" hidden="false" customHeight="true" outlineLevel="0" collapsed="false">
      <c r="A525" s="24"/>
      <c r="B525" s="25"/>
      <c r="C525" s="212" t="s">
        <v>605</v>
      </c>
      <c r="D525" s="212" t="s">
        <v>148</v>
      </c>
      <c r="E525" s="213" t="s">
        <v>606</v>
      </c>
      <c r="F525" s="214" t="s">
        <v>607</v>
      </c>
      <c r="G525" s="215" t="s">
        <v>151</v>
      </c>
      <c r="H525" s="216" t="n">
        <v>3.783</v>
      </c>
      <c r="I525" s="217"/>
      <c r="J525" s="218" t="n">
        <f aca="false">ROUND(I525*H525,2)</f>
        <v>0</v>
      </c>
      <c r="K525" s="219"/>
      <c r="L525" s="30"/>
      <c r="M525" s="220"/>
      <c r="N525" s="221" t="s">
        <v>40</v>
      </c>
      <c r="O525" s="74"/>
      <c r="P525" s="222" t="n">
        <f aca="false">O525*H525</f>
        <v>0</v>
      </c>
      <c r="Q525" s="222" t="n">
        <v>2.4533</v>
      </c>
      <c r="R525" s="222" t="n">
        <f aca="false">Q525*H525</f>
        <v>9.2808339</v>
      </c>
      <c r="S525" s="222" t="n">
        <v>0</v>
      </c>
      <c r="T525" s="223" t="n">
        <f aca="false">S525*H525</f>
        <v>0</v>
      </c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R525" s="224" t="s">
        <v>152</v>
      </c>
      <c r="AT525" s="224" t="s">
        <v>148</v>
      </c>
      <c r="AU525" s="224" t="s">
        <v>85</v>
      </c>
      <c r="AY525" s="3" t="s">
        <v>146</v>
      </c>
      <c r="BE525" s="225" t="n">
        <f aca="false">IF(N525="základní",J525,0)</f>
        <v>0</v>
      </c>
      <c r="BF525" s="225" t="n">
        <f aca="false">IF(N525="snížená",J525,0)</f>
        <v>0</v>
      </c>
      <c r="BG525" s="225" t="n">
        <f aca="false">IF(N525="zákl. přenesená",J525,0)</f>
        <v>0</v>
      </c>
      <c r="BH525" s="225" t="n">
        <f aca="false">IF(N525="sníž. přenesená",J525,0)</f>
        <v>0</v>
      </c>
      <c r="BI525" s="225" t="n">
        <f aca="false">IF(N525="nulová",J525,0)</f>
        <v>0</v>
      </c>
      <c r="BJ525" s="3" t="s">
        <v>83</v>
      </c>
      <c r="BK525" s="225" t="n">
        <f aca="false">ROUND(I525*H525,2)</f>
        <v>0</v>
      </c>
      <c r="BL525" s="3" t="s">
        <v>152</v>
      </c>
      <c r="BM525" s="224" t="s">
        <v>608</v>
      </c>
    </row>
    <row r="526" s="226" customFormat="true" ht="12.8" hidden="false" customHeight="false" outlineLevel="0" collapsed="false">
      <c r="B526" s="227"/>
      <c r="C526" s="228"/>
      <c r="D526" s="229" t="s">
        <v>154</v>
      </c>
      <c r="E526" s="230"/>
      <c r="F526" s="231" t="s">
        <v>609</v>
      </c>
      <c r="G526" s="228"/>
      <c r="H526" s="232" t="n">
        <v>0.547</v>
      </c>
      <c r="I526" s="233"/>
      <c r="J526" s="228"/>
      <c r="K526" s="228"/>
      <c r="L526" s="234"/>
      <c r="M526" s="235"/>
      <c r="N526" s="236"/>
      <c r="O526" s="236"/>
      <c r="P526" s="236"/>
      <c r="Q526" s="236"/>
      <c r="R526" s="236"/>
      <c r="S526" s="236"/>
      <c r="T526" s="237"/>
      <c r="AT526" s="238" t="s">
        <v>154</v>
      </c>
      <c r="AU526" s="238" t="s">
        <v>85</v>
      </c>
      <c r="AV526" s="226" t="s">
        <v>85</v>
      </c>
      <c r="AW526" s="226" t="s">
        <v>31</v>
      </c>
      <c r="AX526" s="226" t="s">
        <v>75</v>
      </c>
      <c r="AY526" s="238" t="s">
        <v>146</v>
      </c>
    </row>
    <row r="527" s="226" customFormat="true" ht="12.8" hidden="false" customHeight="false" outlineLevel="0" collapsed="false">
      <c r="B527" s="227"/>
      <c r="C527" s="228"/>
      <c r="D527" s="229" t="s">
        <v>154</v>
      </c>
      <c r="E527" s="230"/>
      <c r="F527" s="231" t="s">
        <v>610</v>
      </c>
      <c r="G527" s="228"/>
      <c r="H527" s="232" t="n">
        <v>0.211</v>
      </c>
      <c r="I527" s="233"/>
      <c r="J527" s="228"/>
      <c r="K527" s="228"/>
      <c r="L527" s="234"/>
      <c r="M527" s="235"/>
      <c r="N527" s="236"/>
      <c r="O527" s="236"/>
      <c r="P527" s="236"/>
      <c r="Q527" s="236"/>
      <c r="R527" s="236"/>
      <c r="S527" s="236"/>
      <c r="T527" s="237"/>
      <c r="AT527" s="238" t="s">
        <v>154</v>
      </c>
      <c r="AU527" s="238" t="s">
        <v>85</v>
      </c>
      <c r="AV527" s="226" t="s">
        <v>85</v>
      </c>
      <c r="AW527" s="226" t="s">
        <v>31</v>
      </c>
      <c r="AX527" s="226" t="s">
        <v>75</v>
      </c>
      <c r="AY527" s="238" t="s">
        <v>146</v>
      </c>
    </row>
    <row r="528" s="226" customFormat="true" ht="12.8" hidden="false" customHeight="false" outlineLevel="0" collapsed="false">
      <c r="B528" s="227"/>
      <c r="C528" s="228"/>
      <c r="D528" s="229" t="s">
        <v>154</v>
      </c>
      <c r="E528" s="230"/>
      <c r="F528" s="231" t="s">
        <v>611</v>
      </c>
      <c r="G528" s="228"/>
      <c r="H528" s="232" t="n">
        <v>0.756</v>
      </c>
      <c r="I528" s="233"/>
      <c r="J528" s="228"/>
      <c r="K528" s="228"/>
      <c r="L528" s="234"/>
      <c r="M528" s="235"/>
      <c r="N528" s="236"/>
      <c r="O528" s="236"/>
      <c r="P528" s="236"/>
      <c r="Q528" s="236"/>
      <c r="R528" s="236"/>
      <c r="S528" s="236"/>
      <c r="T528" s="237"/>
      <c r="AT528" s="238" t="s">
        <v>154</v>
      </c>
      <c r="AU528" s="238" t="s">
        <v>85</v>
      </c>
      <c r="AV528" s="226" t="s">
        <v>85</v>
      </c>
      <c r="AW528" s="226" t="s">
        <v>31</v>
      </c>
      <c r="AX528" s="226" t="s">
        <v>75</v>
      </c>
      <c r="AY528" s="238" t="s">
        <v>146</v>
      </c>
    </row>
    <row r="529" s="226" customFormat="true" ht="12.8" hidden="false" customHeight="false" outlineLevel="0" collapsed="false">
      <c r="B529" s="227"/>
      <c r="C529" s="228"/>
      <c r="D529" s="229" t="s">
        <v>154</v>
      </c>
      <c r="E529" s="230"/>
      <c r="F529" s="231" t="s">
        <v>612</v>
      </c>
      <c r="G529" s="228"/>
      <c r="H529" s="232" t="n">
        <v>0.188</v>
      </c>
      <c r="I529" s="233"/>
      <c r="J529" s="228"/>
      <c r="K529" s="228"/>
      <c r="L529" s="234"/>
      <c r="M529" s="235"/>
      <c r="N529" s="236"/>
      <c r="O529" s="236"/>
      <c r="P529" s="236"/>
      <c r="Q529" s="236"/>
      <c r="R529" s="236"/>
      <c r="S529" s="236"/>
      <c r="T529" s="237"/>
      <c r="AT529" s="238" t="s">
        <v>154</v>
      </c>
      <c r="AU529" s="238" t="s">
        <v>85</v>
      </c>
      <c r="AV529" s="226" t="s">
        <v>85</v>
      </c>
      <c r="AW529" s="226" t="s">
        <v>31</v>
      </c>
      <c r="AX529" s="226" t="s">
        <v>75</v>
      </c>
      <c r="AY529" s="238" t="s">
        <v>146</v>
      </c>
    </row>
    <row r="530" s="226" customFormat="true" ht="12.8" hidden="false" customHeight="false" outlineLevel="0" collapsed="false">
      <c r="B530" s="227"/>
      <c r="C530" s="228"/>
      <c r="D530" s="229" t="s">
        <v>154</v>
      </c>
      <c r="E530" s="230"/>
      <c r="F530" s="231" t="s">
        <v>613</v>
      </c>
      <c r="G530" s="228"/>
      <c r="H530" s="232" t="n">
        <v>0.109</v>
      </c>
      <c r="I530" s="233"/>
      <c r="J530" s="228"/>
      <c r="K530" s="228"/>
      <c r="L530" s="234"/>
      <c r="M530" s="235"/>
      <c r="N530" s="236"/>
      <c r="O530" s="236"/>
      <c r="P530" s="236"/>
      <c r="Q530" s="236"/>
      <c r="R530" s="236"/>
      <c r="S530" s="236"/>
      <c r="T530" s="237"/>
      <c r="AT530" s="238" t="s">
        <v>154</v>
      </c>
      <c r="AU530" s="238" t="s">
        <v>85</v>
      </c>
      <c r="AV530" s="226" t="s">
        <v>85</v>
      </c>
      <c r="AW530" s="226" t="s">
        <v>31</v>
      </c>
      <c r="AX530" s="226" t="s">
        <v>75</v>
      </c>
      <c r="AY530" s="238" t="s">
        <v>146</v>
      </c>
    </row>
    <row r="531" s="226" customFormat="true" ht="12.8" hidden="false" customHeight="false" outlineLevel="0" collapsed="false">
      <c r="B531" s="227"/>
      <c r="C531" s="228"/>
      <c r="D531" s="229" t="s">
        <v>154</v>
      </c>
      <c r="E531" s="230"/>
      <c r="F531" s="231" t="s">
        <v>614</v>
      </c>
      <c r="G531" s="228"/>
      <c r="H531" s="232" t="n">
        <v>1.489</v>
      </c>
      <c r="I531" s="233"/>
      <c r="J531" s="228"/>
      <c r="K531" s="228"/>
      <c r="L531" s="234"/>
      <c r="M531" s="235"/>
      <c r="N531" s="236"/>
      <c r="O531" s="236"/>
      <c r="P531" s="236"/>
      <c r="Q531" s="236"/>
      <c r="R531" s="236"/>
      <c r="S531" s="236"/>
      <c r="T531" s="237"/>
      <c r="AT531" s="238" t="s">
        <v>154</v>
      </c>
      <c r="AU531" s="238" t="s">
        <v>85</v>
      </c>
      <c r="AV531" s="226" t="s">
        <v>85</v>
      </c>
      <c r="AW531" s="226" t="s">
        <v>31</v>
      </c>
      <c r="AX531" s="226" t="s">
        <v>75</v>
      </c>
      <c r="AY531" s="238" t="s">
        <v>146</v>
      </c>
    </row>
    <row r="532" s="226" customFormat="true" ht="12.8" hidden="false" customHeight="false" outlineLevel="0" collapsed="false">
      <c r="B532" s="227"/>
      <c r="C532" s="228"/>
      <c r="D532" s="229" t="s">
        <v>154</v>
      </c>
      <c r="E532" s="230"/>
      <c r="F532" s="231" t="s">
        <v>615</v>
      </c>
      <c r="G532" s="228"/>
      <c r="H532" s="232" t="n">
        <v>0.483</v>
      </c>
      <c r="I532" s="233"/>
      <c r="J532" s="228"/>
      <c r="K532" s="228"/>
      <c r="L532" s="234"/>
      <c r="M532" s="235"/>
      <c r="N532" s="236"/>
      <c r="O532" s="236"/>
      <c r="P532" s="236"/>
      <c r="Q532" s="236"/>
      <c r="R532" s="236"/>
      <c r="S532" s="236"/>
      <c r="T532" s="237"/>
      <c r="AT532" s="238" t="s">
        <v>154</v>
      </c>
      <c r="AU532" s="238" t="s">
        <v>85</v>
      </c>
      <c r="AV532" s="226" t="s">
        <v>85</v>
      </c>
      <c r="AW532" s="226" t="s">
        <v>31</v>
      </c>
      <c r="AX532" s="226" t="s">
        <v>75</v>
      </c>
      <c r="AY532" s="238" t="s">
        <v>146</v>
      </c>
    </row>
    <row r="533" s="239" customFormat="true" ht="12.8" hidden="false" customHeight="false" outlineLevel="0" collapsed="false">
      <c r="B533" s="240"/>
      <c r="C533" s="241"/>
      <c r="D533" s="229" t="s">
        <v>154</v>
      </c>
      <c r="E533" s="242"/>
      <c r="F533" s="243" t="s">
        <v>159</v>
      </c>
      <c r="G533" s="241"/>
      <c r="H533" s="244" t="n">
        <v>3.783</v>
      </c>
      <c r="I533" s="245"/>
      <c r="J533" s="241"/>
      <c r="K533" s="241"/>
      <c r="L533" s="246"/>
      <c r="M533" s="247"/>
      <c r="N533" s="248"/>
      <c r="O533" s="248"/>
      <c r="P533" s="248"/>
      <c r="Q533" s="248"/>
      <c r="R533" s="248"/>
      <c r="S533" s="248"/>
      <c r="T533" s="249"/>
      <c r="AT533" s="250" t="s">
        <v>154</v>
      </c>
      <c r="AU533" s="250" t="s">
        <v>85</v>
      </c>
      <c r="AV533" s="239" t="s">
        <v>152</v>
      </c>
      <c r="AW533" s="239" t="s">
        <v>31</v>
      </c>
      <c r="AX533" s="239" t="s">
        <v>83</v>
      </c>
      <c r="AY533" s="250" t="s">
        <v>146</v>
      </c>
    </row>
    <row r="534" s="31" customFormat="true" ht="14.4" hidden="false" customHeight="true" outlineLevel="0" collapsed="false">
      <c r="A534" s="24"/>
      <c r="B534" s="25"/>
      <c r="C534" s="212" t="s">
        <v>616</v>
      </c>
      <c r="D534" s="212" t="s">
        <v>148</v>
      </c>
      <c r="E534" s="213" t="s">
        <v>617</v>
      </c>
      <c r="F534" s="214" t="s">
        <v>618</v>
      </c>
      <c r="G534" s="215" t="s">
        <v>227</v>
      </c>
      <c r="H534" s="216" t="n">
        <v>48.434</v>
      </c>
      <c r="I534" s="217"/>
      <c r="J534" s="218" t="n">
        <f aca="false">ROUND(I534*H534,2)</f>
        <v>0</v>
      </c>
      <c r="K534" s="219"/>
      <c r="L534" s="30"/>
      <c r="M534" s="220"/>
      <c r="N534" s="221" t="s">
        <v>40</v>
      </c>
      <c r="O534" s="74"/>
      <c r="P534" s="222" t="n">
        <f aca="false">O534*H534</f>
        <v>0</v>
      </c>
      <c r="Q534" s="222" t="n">
        <v>0</v>
      </c>
      <c r="R534" s="222" t="n">
        <f aca="false">Q534*H534</f>
        <v>0</v>
      </c>
      <c r="S534" s="222" t="n">
        <v>0</v>
      </c>
      <c r="T534" s="223" t="n">
        <f aca="false">S534*H534</f>
        <v>0</v>
      </c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R534" s="224" t="s">
        <v>152</v>
      </c>
      <c r="AT534" s="224" t="s">
        <v>148</v>
      </c>
      <c r="AU534" s="224" t="s">
        <v>85</v>
      </c>
      <c r="AY534" s="3" t="s">
        <v>146</v>
      </c>
      <c r="BE534" s="225" t="n">
        <f aca="false">IF(N534="základní",J534,0)</f>
        <v>0</v>
      </c>
      <c r="BF534" s="225" t="n">
        <f aca="false">IF(N534="snížená",J534,0)</f>
        <v>0</v>
      </c>
      <c r="BG534" s="225" t="n">
        <f aca="false">IF(N534="zákl. přenesená",J534,0)</f>
        <v>0</v>
      </c>
      <c r="BH534" s="225" t="n">
        <f aca="false">IF(N534="sníž. přenesená",J534,0)</f>
        <v>0</v>
      </c>
      <c r="BI534" s="225" t="n">
        <f aca="false">IF(N534="nulová",J534,0)</f>
        <v>0</v>
      </c>
      <c r="BJ534" s="3" t="s">
        <v>83</v>
      </c>
      <c r="BK534" s="225" t="n">
        <f aca="false">ROUND(I534*H534,2)</f>
        <v>0</v>
      </c>
      <c r="BL534" s="3" t="s">
        <v>152</v>
      </c>
      <c r="BM534" s="224" t="s">
        <v>619</v>
      </c>
    </row>
    <row r="535" s="226" customFormat="true" ht="12.8" hidden="false" customHeight="false" outlineLevel="0" collapsed="false">
      <c r="B535" s="227"/>
      <c r="C535" s="228"/>
      <c r="D535" s="229" t="s">
        <v>154</v>
      </c>
      <c r="E535" s="230"/>
      <c r="F535" s="231" t="s">
        <v>620</v>
      </c>
      <c r="G535" s="228"/>
      <c r="H535" s="232" t="n">
        <v>0.818</v>
      </c>
      <c r="I535" s="233"/>
      <c r="J535" s="228"/>
      <c r="K535" s="228"/>
      <c r="L535" s="234"/>
      <c r="M535" s="235"/>
      <c r="N535" s="236"/>
      <c r="O535" s="236"/>
      <c r="P535" s="236"/>
      <c r="Q535" s="236"/>
      <c r="R535" s="236"/>
      <c r="S535" s="236"/>
      <c r="T535" s="237"/>
      <c r="AT535" s="238" t="s">
        <v>154</v>
      </c>
      <c r="AU535" s="238" t="s">
        <v>85</v>
      </c>
      <c r="AV535" s="226" t="s">
        <v>85</v>
      </c>
      <c r="AW535" s="226" t="s">
        <v>31</v>
      </c>
      <c r="AX535" s="226" t="s">
        <v>75</v>
      </c>
      <c r="AY535" s="238" t="s">
        <v>146</v>
      </c>
    </row>
    <row r="536" s="226" customFormat="true" ht="12.8" hidden="false" customHeight="false" outlineLevel="0" collapsed="false">
      <c r="B536" s="227"/>
      <c r="C536" s="228"/>
      <c r="D536" s="229" t="s">
        <v>154</v>
      </c>
      <c r="E536" s="230"/>
      <c r="F536" s="231" t="s">
        <v>621</v>
      </c>
      <c r="G536" s="228"/>
      <c r="H536" s="232" t="n">
        <v>1.122</v>
      </c>
      <c r="I536" s="233"/>
      <c r="J536" s="228"/>
      <c r="K536" s="228"/>
      <c r="L536" s="234"/>
      <c r="M536" s="235"/>
      <c r="N536" s="236"/>
      <c r="O536" s="236"/>
      <c r="P536" s="236"/>
      <c r="Q536" s="236"/>
      <c r="R536" s="236"/>
      <c r="S536" s="236"/>
      <c r="T536" s="237"/>
      <c r="AT536" s="238" t="s">
        <v>154</v>
      </c>
      <c r="AU536" s="238" t="s">
        <v>85</v>
      </c>
      <c r="AV536" s="226" t="s">
        <v>85</v>
      </c>
      <c r="AW536" s="226" t="s">
        <v>31</v>
      </c>
      <c r="AX536" s="226" t="s">
        <v>75</v>
      </c>
      <c r="AY536" s="238" t="s">
        <v>146</v>
      </c>
    </row>
    <row r="537" s="226" customFormat="true" ht="12.8" hidden="false" customHeight="false" outlineLevel="0" collapsed="false">
      <c r="B537" s="227"/>
      <c r="C537" s="228"/>
      <c r="D537" s="229" t="s">
        <v>154</v>
      </c>
      <c r="E537" s="230"/>
      <c r="F537" s="231" t="s">
        <v>622</v>
      </c>
      <c r="G537" s="228"/>
      <c r="H537" s="232" t="n">
        <v>3.25</v>
      </c>
      <c r="I537" s="233"/>
      <c r="J537" s="228"/>
      <c r="K537" s="228"/>
      <c r="L537" s="234"/>
      <c r="M537" s="235"/>
      <c r="N537" s="236"/>
      <c r="O537" s="236"/>
      <c r="P537" s="236"/>
      <c r="Q537" s="236"/>
      <c r="R537" s="236"/>
      <c r="S537" s="236"/>
      <c r="T537" s="237"/>
      <c r="AT537" s="238" t="s">
        <v>154</v>
      </c>
      <c r="AU537" s="238" t="s">
        <v>85</v>
      </c>
      <c r="AV537" s="226" t="s">
        <v>85</v>
      </c>
      <c r="AW537" s="226" t="s">
        <v>31</v>
      </c>
      <c r="AX537" s="226" t="s">
        <v>75</v>
      </c>
      <c r="AY537" s="238" t="s">
        <v>146</v>
      </c>
    </row>
    <row r="538" s="226" customFormat="true" ht="12.8" hidden="false" customHeight="false" outlineLevel="0" collapsed="false">
      <c r="B538" s="227"/>
      <c r="C538" s="228"/>
      <c r="D538" s="229" t="s">
        <v>154</v>
      </c>
      <c r="E538" s="230"/>
      <c r="F538" s="231" t="s">
        <v>623</v>
      </c>
      <c r="G538" s="228"/>
      <c r="H538" s="232" t="n">
        <v>2.64</v>
      </c>
      <c r="I538" s="233"/>
      <c r="J538" s="228"/>
      <c r="K538" s="228"/>
      <c r="L538" s="234"/>
      <c r="M538" s="235"/>
      <c r="N538" s="236"/>
      <c r="O538" s="236"/>
      <c r="P538" s="236"/>
      <c r="Q538" s="236"/>
      <c r="R538" s="236"/>
      <c r="S538" s="236"/>
      <c r="T538" s="237"/>
      <c r="AT538" s="238" t="s">
        <v>154</v>
      </c>
      <c r="AU538" s="238" t="s">
        <v>85</v>
      </c>
      <c r="AV538" s="226" t="s">
        <v>85</v>
      </c>
      <c r="AW538" s="226" t="s">
        <v>31</v>
      </c>
      <c r="AX538" s="226" t="s">
        <v>75</v>
      </c>
      <c r="AY538" s="238" t="s">
        <v>146</v>
      </c>
    </row>
    <row r="539" s="226" customFormat="true" ht="12.8" hidden="false" customHeight="false" outlineLevel="0" collapsed="false">
      <c r="B539" s="227"/>
      <c r="C539" s="228"/>
      <c r="D539" s="229" t="s">
        <v>154</v>
      </c>
      <c r="E539" s="230"/>
      <c r="F539" s="231" t="s">
        <v>624</v>
      </c>
      <c r="G539" s="228"/>
      <c r="H539" s="232" t="n">
        <v>2.7</v>
      </c>
      <c r="I539" s="233"/>
      <c r="J539" s="228"/>
      <c r="K539" s="228"/>
      <c r="L539" s="234"/>
      <c r="M539" s="235"/>
      <c r="N539" s="236"/>
      <c r="O539" s="236"/>
      <c r="P539" s="236"/>
      <c r="Q539" s="236"/>
      <c r="R539" s="236"/>
      <c r="S539" s="236"/>
      <c r="T539" s="237"/>
      <c r="AT539" s="238" t="s">
        <v>154</v>
      </c>
      <c r="AU539" s="238" t="s">
        <v>85</v>
      </c>
      <c r="AV539" s="226" t="s">
        <v>85</v>
      </c>
      <c r="AW539" s="226" t="s">
        <v>31</v>
      </c>
      <c r="AX539" s="226" t="s">
        <v>75</v>
      </c>
      <c r="AY539" s="238" t="s">
        <v>146</v>
      </c>
    </row>
    <row r="540" s="226" customFormat="true" ht="12.8" hidden="false" customHeight="false" outlineLevel="0" collapsed="false">
      <c r="B540" s="227"/>
      <c r="C540" s="228"/>
      <c r="D540" s="229" t="s">
        <v>154</v>
      </c>
      <c r="E540" s="230"/>
      <c r="F540" s="231" t="s">
        <v>625</v>
      </c>
      <c r="G540" s="228"/>
      <c r="H540" s="232" t="n">
        <v>4.644</v>
      </c>
      <c r="I540" s="233"/>
      <c r="J540" s="228"/>
      <c r="K540" s="228"/>
      <c r="L540" s="234"/>
      <c r="M540" s="235"/>
      <c r="N540" s="236"/>
      <c r="O540" s="236"/>
      <c r="P540" s="236"/>
      <c r="Q540" s="236"/>
      <c r="R540" s="236"/>
      <c r="S540" s="236"/>
      <c r="T540" s="237"/>
      <c r="AT540" s="238" t="s">
        <v>154</v>
      </c>
      <c r="AU540" s="238" t="s">
        <v>85</v>
      </c>
      <c r="AV540" s="226" t="s">
        <v>85</v>
      </c>
      <c r="AW540" s="226" t="s">
        <v>31</v>
      </c>
      <c r="AX540" s="226" t="s">
        <v>75</v>
      </c>
      <c r="AY540" s="238" t="s">
        <v>146</v>
      </c>
    </row>
    <row r="541" s="226" customFormat="true" ht="12.8" hidden="false" customHeight="false" outlineLevel="0" collapsed="false">
      <c r="B541" s="227"/>
      <c r="C541" s="228"/>
      <c r="D541" s="229" t="s">
        <v>154</v>
      </c>
      <c r="E541" s="230"/>
      <c r="F541" s="231" t="s">
        <v>626</v>
      </c>
      <c r="G541" s="228"/>
      <c r="H541" s="232" t="n">
        <v>1.14</v>
      </c>
      <c r="I541" s="233"/>
      <c r="J541" s="228"/>
      <c r="K541" s="228"/>
      <c r="L541" s="234"/>
      <c r="M541" s="235"/>
      <c r="N541" s="236"/>
      <c r="O541" s="236"/>
      <c r="P541" s="236"/>
      <c r="Q541" s="236"/>
      <c r="R541" s="236"/>
      <c r="S541" s="236"/>
      <c r="T541" s="237"/>
      <c r="AT541" s="238" t="s">
        <v>154</v>
      </c>
      <c r="AU541" s="238" t="s">
        <v>85</v>
      </c>
      <c r="AV541" s="226" t="s">
        <v>85</v>
      </c>
      <c r="AW541" s="226" t="s">
        <v>31</v>
      </c>
      <c r="AX541" s="226" t="s">
        <v>75</v>
      </c>
      <c r="AY541" s="238" t="s">
        <v>146</v>
      </c>
    </row>
    <row r="542" s="226" customFormat="true" ht="12.8" hidden="false" customHeight="false" outlineLevel="0" collapsed="false">
      <c r="B542" s="227"/>
      <c r="C542" s="228"/>
      <c r="D542" s="229" t="s">
        <v>154</v>
      </c>
      <c r="E542" s="230"/>
      <c r="F542" s="231" t="s">
        <v>627</v>
      </c>
      <c r="G542" s="228"/>
      <c r="H542" s="232" t="n">
        <v>0.67</v>
      </c>
      <c r="I542" s="233"/>
      <c r="J542" s="228"/>
      <c r="K542" s="228"/>
      <c r="L542" s="234"/>
      <c r="M542" s="235"/>
      <c r="N542" s="236"/>
      <c r="O542" s="236"/>
      <c r="P542" s="236"/>
      <c r="Q542" s="236"/>
      <c r="R542" s="236"/>
      <c r="S542" s="236"/>
      <c r="T542" s="237"/>
      <c r="AT542" s="238" t="s">
        <v>154</v>
      </c>
      <c r="AU542" s="238" t="s">
        <v>85</v>
      </c>
      <c r="AV542" s="226" t="s">
        <v>85</v>
      </c>
      <c r="AW542" s="226" t="s">
        <v>31</v>
      </c>
      <c r="AX542" s="226" t="s">
        <v>75</v>
      </c>
      <c r="AY542" s="238" t="s">
        <v>146</v>
      </c>
    </row>
    <row r="543" s="226" customFormat="true" ht="12.8" hidden="false" customHeight="false" outlineLevel="0" collapsed="false">
      <c r="B543" s="227"/>
      <c r="C543" s="228"/>
      <c r="D543" s="229" t="s">
        <v>154</v>
      </c>
      <c r="E543" s="230"/>
      <c r="F543" s="231" t="s">
        <v>628</v>
      </c>
      <c r="G543" s="228"/>
      <c r="H543" s="232" t="n">
        <v>1.152</v>
      </c>
      <c r="I543" s="233"/>
      <c r="J543" s="228"/>
      <c r="K543" s="228"/>
      <c r="L543" s="234"/>
      <c r="M543" s="235"/>
      <c r="N543" s="236"/>
      <c r="O543" s="236"/>
      <c r="P543" s="236"/>
      <c r="Q543" s="236"/>
      <c r="R543" s="236"/>
      <c r="S543" s="236"/>
      <c r="T543" s="237"/>
      <c r="AT543" s="238" t="s">
        <v>154</v>
      </c>
      <c r="AU543" s="238" t="s">
        <v>85</v>
      </c>
      <c r="AV543" s="226" t="s">
        <v>85</v>
      </c>
      <c r="AW543" s="226" t="s">
        <v>31</v>
      </c>
      <c r="AX543" s="226" t="s">
        <v>75</v>
      </c>
      <c r="AY543" s="238" t="s">
        <v>146</v>
      </c>
    </row>
    <row r="544" s="226" customFormat="true" ht="12.8" hidden="false" customHeight="false" outlineLevel="0" collapsed="false">
      <c r="B544" s="227"/>
      <c r="C544" s="228"/>
      <c r="D544" s="229" t="s">
        <v>154</v>
      </c>
      <c r="E544" s="230"/>
      <c r="F544" s="231" t="s">
        <v>629</v>
      </c>
      <c r="G544" s="228"/>
      <c r="H544" s="232" t="n">
        <v>0.79</v>
      </c>
      <c r="I544" s="233"/>
      <c r="J544" s="228"/>
      <c r="K544" s="228"/>
      <c r="L544" s="234"/>
      <c r="M544" s="235"/>
      <c r="N544" s="236"/>
      <c r="O544" s="236"/>
      <c r="P544" s="236"/>
      <c r="Q544" s="236"/>
      <c r="R544" s="236"/>
      <c r="S544" s="236"/>
      <c r="T544" s="237"/>
      <c r="AT544" s="238" t="s">
        <v>154</v>
      </c>
      <c r="AU544" s="238" t="s">
        <v>85</v>
      </c>
      <c r="AV544" s="226" t="s">
        <v>85</v>
      </c>
      <c r="AW544" s="226" t="s">
        <v>31</v>
      </c>
      <c r="AX544" s="226" t="s">
        <v>75</v>
      </c>
      <c r="AY544" s="238" t="s">
        <v>146</v>
      </c>
    </row>
    <row r="545" s="226" customFormat="true" ht="12.8" hidden="false" customHeight="false" outlineLevel="0" collapsed="false">
      <c r="B545" s="227"/>
      <c r="C545" s="228"/>
      <c r="D545" s="229" t="s">
        <v>154</v>
      </c>
      <c r="E545" s="230"/>
      <c r="F545" s="231" t="s">
        <v>630</v>
      </c>
      <c r="G545" s="228"/>
      <c r="H545" s="232" t="n">
        <v>0.39</v>
      </c>
      <c r="I545" s="233"/>
      <c r="J545" s="228"/>
      <c r="K545" s="228"/>
      <c r="L545" s="234"/>
      <c r="M545" s="235"/>
      <c r="N545" s="236"/>
      <c r="O545" s="236"/>
      <c r="P545" s="236"/>
      <c r="Q545" s="236"/>
      <c r="R545" s="236"/>
      <c r="S545" s="236"/>
      <c r="T545" s="237"/>
      <c r="AT545" s="238" t="s">
        <v>154</v>
      </c>
      <c r="AU545" s="238" t="s">
        <v>85</v>
      </c>
      <c r="AV545" s="226" t="s">
        <v>85</v>
      </c>
      <c r="AW545" s="226" t="s">
        <v>31</v>
      </c>
      <c r="AX545" s="226" t="s">
        <v>75</v>
      </c>
      <c r="AY545" s="238" t="s">
        <v>146</v>
      </c>
    </row>
    <row r="546" s="226" customFormat="true" ht="12.8" hidden="false" customHeight="false" outlineLevel="0" collapsed="false">
      <c r="B546" s="227"/>
      <c r="C546" s="228"/>
      <c r="D546" s="229" t="s">
        <v>154</v>
      </c>
      <c r="E546" s="230"/>
      <c r="F546" s="231" t="s">
        <v>631</v>
      </c>
      <c r="G546" s="228"/>
      <c r="H546" s="232" t="n">
        <v>0.671</v>
      </c>
      <c r="I546" s="233"/>
      <c r="J546" s="228"/>
      <c r="K546" s="228"/>
      <c r="L546" s="234"/>
      <c r="M546" s="235"/>
      <c r="N546" s="236"/>
      <c r="O546" s="236"/>
      <c r="P546" s="236"/>
      <c r="Q546" s="236"/>
      <c r="R546" s="236"/>
      <c r="S546" s="236"/>
      <c r="T546" s="237"/>
      <c r="AT546" s="238" t="s">
        <v>154</v>
      </c>
      <c r="AU546" s="238" t="s">
        <v>85</v>
      </c>
      <c r="AV546" s="226" t="s">
        <v>85</v>
      </c>
      <c r="AW546" s="226" t="s">
        <v>31</v>
      </c>
      <c r="AX546" s="226" t="s">
        <v>75</v>
      </c>
      <c r="AY546" s="238" t="s">
        <v>146</v>
      </c>
    </row>
    <row r="547" s="226" customFormat="true" ht="12.8" hidden="false" customHeight="false" outlineLevel="0" collapsed="false">
      <c r="B547" s="227"/>
      <c r="C547" s="228"/>
      <c r="D547" s="229" t="s">
        <v>154</v>
      </c>
      <c r="E547" s="230"/>
      <c r="F547" s="231" t="s">
        <v>632</v>
      </c>
      <c r="G547" s="228"/>
      <c r="H547" s="232" t="n">
        <v>0.342</v>
      </c>
      <c r="I547" s="233"/>
      <c r="J547" s="228"/>
      <c r="K547" s="228"/>
      <c r="L547" s="234"/>
      <c r="M547" s="235"/>
      <c r="N547" s="236"/>
      <c r="O547" s="236"/>
      <c r="P547" s="236"/>
      <c r="Q547" s="236"/>
      <c r="R547" s="236"/>
      <c r="S547" s="236"/>
      <c r="T547" s="237"/>
      <c r="AT547" s="238" t="s">
        <v>154</v>
      </c>
      <c r="AU547" s="238" t="s">
        <v>85</v>
      </c>
      <c r="AV547" s="226" t="s">
        <v>85</v>
      </c>
      <c r="AW547" s="226" t="s">
        <v>31</v>
      </c>
      <c r="AX547" s="226" t="s">
        <v>75</v>
      </c>
      <c r="AY547" s="238" t="s">
        <v>146</v>
      </c>
    </row>
    <row r="548" s="226" customFormat="true" ht="12.8" hidden="false" customHeight="false" outlineLevel="0" collapsed="false">
      <c r="B548" s="227"/>
      <c r="C548" s="228"/>
      <c r="D548" s="229" t="s">
        <v>154</v>
      </c>
      <c r="E548" s="230"/>
      <c r="F548" s="231" t="s">
        <v>633</v>
      </c>
      <c r="G548" s="228"/>
      <c r="H548" s="232" t="n">
        <v>5.318</v>
      </c>
      <c r="I548" s="233"/>
      <c r="J548" s="228"/>
      <c r="K548" s="228"/>
      <c r="L548" s="234"/>
      <c r="M548" s="235"/>
      <c r="N548" s="236"/>
      <c r="O548" s="236"/>
      <c r="P548" s="236"/>
      <c r="Q548" s="236"/>
      <c r="R548" s="236"/>
      <c r="S548" s="236"/>
      <c r="T548" s="237"/>
      <c r="AT548" s="238" t="s">
        <v>154</v>
      </c>
      <c r="AU548" s="238" t="s">
        <v>85</v>
      </c>
      <c r="AV548" s="226" t="s">
        <v>85</v>
      </c>
      <c r="AW548" s="226" t="s">
        <v>31</v>
      </c>
      <c r="AX548" s="226" t="s">
        <v>75</v>
      </c>
      <c r="AY548" s="238" t="s">
        <v>146</v>
      </c>
    </row>
    <row r="549" s="226" customFormat="true" ht="12.8" hidden="false" customHeight="false" outlineLevel="0" collapsed="false">
      <c r="B549" s="227"/>
      <c r="C549" s="228"/>
      <c r="D549" s="229" t="s">
        <v>154</v>
      </c>
      <c r="E549" s="230"/>
      <c r="F549" s="231" t="s">
        <v>634</v>
      </c>
      <c r="G549" s="228"/>
      <c r="H549" s="232" t="n">
        <v>9.146</v>
      </c>
      <c r="I549" s="233"/>
      <c r="J549" s="228"/>
      <c r="K549" s="228"/>
      <c r="L549" s="234"/>
      <c r="M549" s="235"/>
      <c r="N549" s="236"/>
      <c r="O549" s="236"/>
      <c r="P549" s="236"/>
      <c r="Q549" s="236"/>
      <c r="R549" s="236"/>
      <c r="S549" s="236"/>
      <c r="T549" s="237"/>
      <c r="AT549" s="238" t="s">
        <v>154</v>
      </c>
      <c r="AU549" s="238" t="s">
        <v>85</v>
      </c>
      <c r="AV549" s="226" t="s">
        <v>85</v>
      </c>
      <c r="AW549" s="226" t="s">
        <v>31</v>
      </c>
      <c r="AX549" s="226" t="s">
        <v>75</v>
      </c>
      <c r="AY549" s="238" t="s">
        <v>146</v>
      </c>
    </row>
    <row r="550" s="226" customFormat="true" ht="12.8" hidden="false" customHeight="false" outlineLevel="0" collapsed="false">
      <c r="B550" s="227"/>
      <c r="C550" s="228"/>
      <c r="D550" s="229" t="s">
        <v>154</v>
      </c>
      <c r="E550" s="230"/>
      <c r="F550" s="231" t="s">
        <v>635</v>
      </c>
      <c r="G550" s="228"/>
      <c r="H550" s="232" t="n">
        <v>3.591</v>
      </c>
      <c r="I550" s="233"/>
      <c r="J550" s="228"/>
      <c r="K550" s="228"/>
      <c r="L550" s="234"/>
      <c r="M550" s="235"/>
      <c r="N550" s="236"/>
      <c r="O550" s="236"/>
      <c r="P550" s="236"/>
      <c r="Q550" s="236"/>
      <c r="R550" s="236"/>
      <c r="S550" s="236"/>
      <c r="T550" s="237"/>
      <c r="AT550" s="238" t="s">
        <v>154</v>
      </c>
      <c r="AU550" s="238" t="s">
        <v>85</v>
      </c>
      <c r="AV550" s="226" t="s">
        <v>85</v>
      </c>
      <c r="AW550" s="226" t="s">
        <v>31</v>
      </c>
      <c r="AX550" s="226" t="s">
        <v>75</v>
      </c>
      <c r="AY550" s="238" t="s">
        <v>146</v>
      </c>
    </row>
    <row r="551" s="226" customFormat="true" ht="12.8" hidden="false" customHeight="false" outlineLevel="0" collapsed="false">
      <c r="B551" s="227"/>
      <c r="C551" s="228"/>
      <c r="D551" s="229" t="s">
        <v>154</v>
      </c>
      <c r="E551" s="230"/>
      <c r="F551" s="231" t="s">
        <v>636</v>
      </c>
      <c r="G551" s="228"/>
      <c r="H551" s="232" t="n">
        <v>1.725</v>
      </c>
      <c r="I551" s="233"/>
      <c r="J551" s="228"/>
      <c r="K551" s="228"/>
      <c r="L551" s="234"/>
      <c r="M551" s="235"/>
      <c r="N551" s="236"/>
      <c r="O551" s="236"/>
      <c r="P551" s="236"/>
      <c r="Q551" s="236"/>
      <c r="R551" s="236"/>
      <c r="S551" s="236"/>
      <c r="T551" s="237"/>
      <c r="AT551" s="238" t="s">
        <v>154</v>
      </c>
      <c r="AU551" s="238" t="s">
        <v>85</v>
      </c>
      <c r="AV551" s="226" t="s">
        <v>85</v>
      </c>
      <c r="AW551" s="226" t="s">
        <v>31</v>
      </c>
      <c r="AX551" s="226" t="s">
        <v>75</v>
      </c>
      <c r="AY551" s="238" t="s">
        <v>146</v>
      </c>
    </row>
    <row r="552" s="226" customFormat="true" ht="12.8" hidden="false" customHeight="false" outlineLevel="0" collapsed="false">
      <c r="B552" s="227"/>
      <c r="C552" s="228"/>
      <c r="D552" s="229" t="s">
        <v>154</v>
      </c>
      <c r="E552" s="230"/>
      <c r="F552" s="231" t="s">
        <v>637</v>
      </c>
      <c r="G552" s="228"/>
      <c r="H552" s="232" t="n">
        <v>2.967</v>
      </c>
      <c r="I552" s="233"/>
      <c r="J552" s="228"/>
      <c r="K552" s="228"/>
      <c r="L552" s="234"/>
      <c r="M552" s="235"/>
      <c r="N552" s="236"/>
      <c r="O552" s="236"/>
      <c r="P552" s="236"/>
      <c r="Q552" s="236"/>
      <c r="R552" s="236"/>
      <c r="S552" s="236"/>
      <c r="T552" s="237"/>
      <c r="AT552" s="238" t="s">
        <v>154</v>
      </c>
      <c r="AU552" s="238" t="s">
        <v>85</v>
      </c>
      <c r="AV552" s="226" t="s">
        <v>85</v>
      </c>
      <c r="AW552" s="226" t="s">
        <v>31</v>
      </c>
      <c r="AX552" s="226" t="s">
        <v>75</v>
      </c>
      <c r="AY552" s="238" t="s">
        <v>146</v>
      </c>
    </row>
    <row r="553" s="226" customFormat="true" ht="12.8" hidden="false" customHeight="false" outlineLevel="0" collapsed="false">
      <c r="B553" s="227"/>
      <c r="C553" s="228"/>
      <c r="D553" s="229" t="s">
        <v>154</v>
      </c>
      <c r="E553" s="230"/>
      <c r="F553" s="231" t="s">
        <v>638</v>
      </c>
      <c r="G553" s="228"/>
      <c r="H553" s="232" t="n">
        <v>2.28</v>
      </c>
      <c r="I553" s="233"/>
      <c r="J553" s="228"/>
      <c r="K553" s="228"/>
      <c r="L553" s="234"/>
      <c r="M553" s="235"/>
      <c r="N553" s="236"/>
      <c r="O553" s="236"/>
      <c r="P553" s="236"/>
      <c r="Q553" s="236"/>
      <c r="R553" s="236"/>
      <c r="S553" s="236"/>
      <c r="T553" s="237"/>
      <c r="AT553" s="238" t="s">
        <v>154</v>
      </c>
      <c r="AU553" s="238" t="s">
        <v>85</v>
      </c>
      <c r="AV553" s="226" t="s">
        <v>85</v>
      </c>
      <c r="AW553" s="226" t="s">
        <v>31</v>
      </c>
      <c r="AX553" s="226" t="s">
        <v>75</v>
      </c>
      <c r="AY553" s="238" t="s">
        <v>146</v>
      </c>
    </row>
    <row r="554" s="226" customFormat="true" ht="12.8" hidden="false" customHeight="false" outlineLevel="0" collapsed="false">
      <c r="B554" s="227"/>
      <c r="C554" s="228"/>
      <c r="D554" s="229" t="s">
        <v>154</v>
      </c>
      <c r="E554" s="230"/>
      <c r="F554" s="231" t="s">
        <v>639</v>
      </c>
      <c r="G554" s="228"/>
      <c r="H554" s="232" t="n">
        <v>0.823</v>
      </c>
      <c r="I554" s="233"/>
      <c r="J554" s="228"/>
      <c r="K554" s="228"/>
      <c r="L554" s="234"/>
      <c r="M554" s="235"/>
      <c r="N554" s="236"/>
      <c r="O554" s="236"/>
      <c r="P554" s="236"/>
      <c r="Q554" s="236"/>
      <c r="R554" s="236"/>
      <c r="S554" s="236"/>
      <c r="T554" s="237"/>
      <c r="AT554" s="238" t="s">
        <v>154</v>
      </c>
      <c r="AU554" s="238" t="s">
        <v>85</v>
      </c>
      <c r="AV554" s="226" t="s">
        <v>85</v>
      </c>
      <c r="AW554" s="226" t="s">
        <v>31</v>
      </c>
      <c r="AX554" s="226" t="s">
        <v>75</v>
      </c>
      <c r="AY554" s="238" t="s">
        <v>146</v>
      </c>
    </row>
    <row r="555" s="226" customFormat="true" ht="12.8" hidden="false" customHeight="false" outlineLevel="0" collapsed="false">
      <c r="B555" s="227"/>
      <c r="C555" s="228"/>
      <c r="D555" s="229" t="s">
        <v>154</v>
      </c>
      <c r="E555" s="230"/>
      <c r="F555" s="231" t="s">
        <v>640</v>
      </c>
      <c r="G555" s="228"/>
      <c r="H555" s="232" t="n">
        <v>0.728</v>
      </c>
      <c r="I555" s="233"/>
      <c r="J555" s="228"/>
      <c r="K555" s="228"/>
      <c r="L555" s="234"/>
      <c r="M555" s="235"/>
      <c r="N555" s="236"/>
      <c r="O555" s="236"/>
      <c r="P555" s="236"/>
      <c r="Q555" s="236"/>
      <c r="R555" s="236"/>
      <c r="S555" s="236"/>
      <c r="T555" s="237"/>
      <c r="AT555" s="238" t="s">
        <v>154</v>
      </c>
      <c r="AU555" s="238" t="s">
        <v>85</v>
      </c>
      <c r="AV555" s="226" t="s">
        <v>85</v>
      </c>
      <c r="AW555" s="226" t="s">
        <v>31</v>
      </c>
      <c r="AX555" s="226" t="s">
        <v>75</v>
      </c>
      <c r="AY555" s="238" t="s">
        <v>146</v>
      </c>
    </row>
    <row r="556" s="226" customFormat="true" ht="12.8" hidden="false" customHeight="false" outlineLevel="0" collapsed="false">
      <c r="B556" s="227"/>
      <c r="C556" s="228"/>
      <c r="D556" s="229" t="s">
        <v>154</v>
      </c>
      <c r="E556" s="230"/>
      <c r="F556" s="231" t="s">
        <v>641</v>
      </c>
      <c r="G556" s="228"/>
      <c r="H556" s="232" t="n">
        <v>0.345</v>
      </c>
      <c r="I556" s="233"/>
      <c r="J556" s="228"/>
      <c r="K556" s="228"/>
      <c r="L556" s="234"/>
      <c r="M556" s="235"/>
      <c r="N556" s="236"/>
      <c r="O556" s="236"/>
      <c r="P556" s="236"/>
      <c r="Q556" s="236"/>
      <c r="R556" s="236"/>
      <c r="S556" s="236"/>
      <c r="T556" s="237"/>
      <c r="AT556" s="238" t="s">
        <v>154</v>
      </c>
      <c r="AU556" s="238" t="s">
        <v>85</v>
      </c>
      <c r="AV556" s="226" t="s">
        <v>85</v>
      </c>
      <c r="AW556" s="226" t="s">
        <v>31</v>
      </c>
      <c r="AX556" s="226" t="s">
        <v>75</v>
      </c>
      <c r="AY556" s="238" t="s">
        <v>146</v>
      </c>
    </row>
    <row r="557" s="226" customFormat="true" ht="12.8" hidden="false" customHeight="false" outlineLevel="0" collapsed="false">
      <c r="B557" s="227"/>
      <c r="C557" s="228"/>
      <c r="D557" s="229" t="s">
        <v>154</v>
      </c>
      <c r="E557" s="230"/>
      <c r="F557" s="231" t="s">
        <v>642</v>
      </c>
      <c r="G557" s="228"/>
      <c r="H557" s="232" t="n">
        <v>0.45</v>
      </c>
      <c r="I557" s="233"/>
      <c r="J557" s="228"/>
      <c r="K557" s="228"/>
      <c r="L557" s="234"/>
      <c r="M557" s="235"/>
      <c r="N557" s="236"/>
      <c r="O557" s="236"/>
      <c r="P557" s="236"/>
      <c r="Q557" s="236"/>
      <c r="R557" s="236"/>
      <c r="S557" s="236"/>
      <c r="T557" s="237"/>
      <c r="AT557" s="238" t="s">
        <v>154</v>
      </c>
      <c r="AU557" s="238" t="s">
        <v>85</v>
      </c>
      <c r="AV557" s="226" t="s">
        <v>85</v>
      </c>
      <c r="AW557" s="226" t="s">
        <v>31</v>
      </c>
      <c r="AX557" s="226" t="s">
        <v>75</v>
      </c>
      <c r="AY557" s="238" t="s">
        <v>146</v>
      </c>
    </row>
    <row r="558" s="226" customFormat="true" ht="12.8" hidden="false" customHeight="false" outlineLevel="0" collapsed="false">
      <c r="B558" s="227"/>
      <c r="C558" s="228"/>
      <c r="D558" s="229" t="s">
        <v>154</v>
      </c>
      <c r="E558" s="230"/>
      <c r="F558" s="231" t="s">
        <v>643</v>
      </c>
      <c r="G558" s="228"/>
      <c r="H558" s="232" t="n">
        <v>0.456</v>
      </c>
      <c r="I558" s="233"/>
      <c r="J558" s="228"/>
      <c r="K558" s="228"/>
      <c r="L558" s="234"/>
      <c r="M558" s="235"/>
      <c r="N558" s="236"/>
      <c r="O558" s="236"/>
      <c r="P558" s="236"/>
      <c r="Q558" s="236"/>
      <c r="R558" s="236"/>
      <c r="S558" s="236"/>
      <c r="T558" s="237"/>
      <c r="AT558" s="238" t="s">
        <v>154</v>
      </c>
      <c r="AU558" s="238" t="s">
        <v>85</v>
      </c>
      <c r="AV558" s="226" t="s">
        <v>85</v>
      </c>
      <c r="AW558" s="226" t="s">
        <v>31</v>
      </c>
      <c r="AX558" s="226" t="s">
        <v>75</v>
      </c>
      <c r="AY558" s="238" t="s">
        <v>146</v>
      </c>
    </row>
    <row r="559" s="226" customFormat="true" ht="12.8" hidden="false" customHeight="false" outlineLevel="0" collapsed="false">
      <c r="B559" s="227"/>
      <c r="C559" s="228"/>
      <c r="D559" s="229" t="s">
        <v>154</v>
      </c>
      <c r="E559" s="230"/>
      <c r="F559" s="231" t="s">
        <v>644</v>
      </c>
      <c r="G559" s="228"/>
      <c r="H559" s="232" t="n">
        <v>0.276</v>
      </c>
      <c r="I559" s="233"/>
      <c r="J559" s="228"/>
      <c r="K559" s="228"/>
      <c r="L559" s="234"/>
      <c r="M559" s="235"/>
      <c r="N559" s="236"/>
      <c r="O559" s="236"/>
      <c r="P559" s="236"/>
      <c r="Q559" s="236"/>
      <c r="R559" s="236"/>
      <c r="S559" s="236"/>
      <c r="T559" s="237"/>
      <c r="AT559" s="238" t="s">
        <v>154</v>
      </c>
      <c r="AU559" s="238" t="s">
        <v>85</v>
      </c>
      <c r="AV559" s="226" t="s">
        <v>85</v>
      </c>
      <c r="AW559" s="226" t="s">
        <v>31</v>
      </c>
      <c r="AX559" s="226" t="s">
        <v>75</v>
      </c>
      <c r="AY559" s="238" t="s">
        <v>146</v>
      </c>
    </row>
    <row r="560" s="239" customFormat="true" ht="12.8" hidden="false" customHeight="false" outlineLevel="0" collapsed="false">
      <c r="B560" s="240"/>
      <c r="C560" s="241"/>
      <c r="D560" s="229" t="s">
        <v>154</v>
      </c>
      <c r="E560" s="242"/>
      <c r="F560" s="243" t="s">
        <v>159</v>
      </c>
      <c r="G560" s="241"/>
      <c r="H560" s="244" t="n">
        <v>48.434</v>
      </c>
      <c r="I560" s="245"/>
      <c r="J560" s="241"/>
      <c r="K560" s="241"/>
      <c r="L560" s="246"/>
      <c r="M560" s="247"/>
      <c r="N560" s="248"/>
      <c r="O560" s="248"/>
      <c r="P560" s="248"/>
      <c r="Q560" s="248"/>
      <c r="R560" s="248"/>
      <c r="S560" s="248"/>
      <c r="T560" s="249"/>
      <c r="AT560" s="250" t="s">
        <v>154</v>
      </c>
      <c r="AU560" s="250" t="s">
        <v>85</v>
      </c>
      <c r="AV560" s="239" t="s">
        <v>152</v>
      </c>
      <c r="AW560" s="239" t="s">
        <v>31</v>
      </c>
      <c r="AX560" s="239" t="s">
        <v>83</v>
      </c>
      <c r="AY560" s="250" t="s">
        <v>146</v>
      </c>
    </row>
    <row r="561" s="31" customFormat="true" ht="24.15" hidden="false" customHeight="true" outlineLevel="0" collapsed="false">
      <c r="A561" s="24"/>
      <c r="B561" s="25"/>
      <c r="C561" s="212" t="s">
        <v>645</v>
      </c>
      <c r="D561" s="212" t="s">
        <v>148</v>
      </c>
      <c r="E561" s="213" t="s">
        <v>646</v>
      </c>
      <c r="F561" s="214" t="s">
        <v>647</v>
      </c>
      <c r="G561" s="215" t="s">
        <v>227</v>
      </c>
      <c r="H561" s="216" t="n">
        <v>48.434</v>
      </c>
      <c r="I561" s="217"/>
      <c r="J561" s="218" t="n">
        <f aca="false">ROUND(I561*H561,2)</f>
        <v>0</v>
      </c>
      <c r="K561" s="219"/>
      <c r="L561" s="30"/>
      <c r="M561" s="220"/>
      <c r="N561" s="221" t="s">
        <v>40</v>
      </c>
      <c r="O561" s="74"/>
      <c r="P561" s="222" t="n">
        <f aca="false">O561*H561</f>
        <v>0</v>
      </c>
      <c r="Q561" s="222" t="n">
        <v>0</v>
      </c>
      <c r="R561" s="222" t="n">
        <f aca="false">Q561*H561</f>
        <v>0</v>
      </c>
      <c r="S561" s="222" t="n">
        <v>0</v>
      </c>
      <c r="T561" s="223" t="n">
        <f aca="false">S561*H561</f>
        <v>0</v>
      </c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R561" s="224" t="s">
        <v>152</v>
      </c>
      <c r="AT561" s="224" t="s">
        <v>148</v>
      </c>
      <c r="AU561" s="224" t="s">
        <v>85</v>
      </c>
      <c r="AY561" s="3" t="s">
        <v>146</v>
      </c>
      <c r="BE561" s="225" t="n">
        <f aca="false">IF(N561="základní",J561,0)</f>
        <v>0</v>
      </c>
      <c r="BF561" s="225" t="n">
        <f aca="false">IF(N561="snížená",J561,0)</f>
        <v>0</v>
      </c>
      <c r="BG561" s="225" t="n">
        <f aca="false">IF(N561="zákl. přenesená",J561,0)</f>
        <v>0</v>
      </c>
      <c r="BH561" s="225" t="n">
        <f aca="false">IF(N561="sníž. přenesená",J561,0)</f>
        <v>0</v>
      </c>
      <c r="BI561" s="225" t="n">
        <f aca="false">IF(N561="nulová",J561,0)</f>
        <v>0</v>
      </c>
      <c r="BJ561" s="3" t="s">
        <v>83</v>
      </c>
      <c r="BK561" s="225" t="n">
        <f aca="false">ROUND(I561*H561,2)</f>
        <v>0</v>
      </c>
      <c r="BL561" s="3" t="s">
        <v>152</v>
      </c>
      <c r="BM561" s="224" t="s">
        <v>648</v>
      </c>
    </row>
    <row r="562" s="31" customFormat="true" ht="14.4" hidden="false" customHeight="true" outlineLevel="0" collapsed="false">
      <c r="A562" s="24"/>
      <c r="B562" s="25"/>
      <c r="C562" s="212" t="s">
        <v>649</v>
      </c>
      <c r="D562" s="212" t="s">
        <v>148</v>
      </c>
      <c r="E562" s="213" t="s">
        <v>650</v>
      </c>
      <c r="F562" s="214" t="s">
        <v>651</v>
      </c>
      <c r="G562" s="215" t="s">
        <v>221</v>
      </c>
      <c r="H562" s="216" t="n">
        <v>0.497</v>
      </c>
      <c r="I562" s="217"/>
      <c r="J562" s="218" t="n">
        <f aca="false">ROUND(I562*H562,2)</f>
        <v>0</v>
      </c>
      <c r="K562" s="219"/>
      <c r="L562" s="30"/>
      <c r="M562" s="220"/>
      <c r="N562" s="221" t="s">
        <v>40</v>
      </c>
      <c r="O562" s="74"/>
      <c r="P562" s="222" t="n">
        <f aca="false">O562*H562</f>
        <v>0</v>
      </c>
      <c r="Q562" s="222" t="n">
        <v>1.04528</v>
      </c>
      <c r="R562" s="222" t="n">
        <f aca="false">Q562*H562</f>
        <v>0.51950416</v>
      </c>
      <c r="S562" s="222" t="n">
        <v>0</v>
      </c>
      <c r="T562" s="223" t="n">
        <f aca="false">S562*H562</f>
        <v>0</v>
      </c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R562" s="224" t="s">
        <v>152</v>
      </c>
      <c r="AT562" s="224" t="s">
        <v>148</v>
      </c>
      <c r="AU562" s="224" t="s">
        <v>85</v>
      </c>
      <c r="AY562" s="3" t="s">
        <v>146</v>
      </c>
      <c r="BE562" s="225" t="n">
        <f aca="false">IF(N562="základní",J562,0)</f>
        <v>0</v>
      </c>
      <c r="BF562" s="225" t="n">
        <f aca="false">IF(N562="snížená",J562,0)</f>
        <v>0</v>
      </c>
      <c r="BG562" s="225" t="n">
        <f aca="false">IF(N562="zákl. přenesená",J562,0)</f>
        <v>0</v>
      </c>
      <c r="BH562" s="225" t="n">
        <f aca="false">IF(N562="sníž. přenesená",J562,0)</f>
        <v>0</v>
      </c>
      <c r="BI562" s="225" t="n">
        <f aca="false">IF(N562="nulová",J562,0)</f>
        <v>0</v>
      </c>
      <c r="BJ562" s="3" t="s">
        <v>83</v>
      </c>
      <c r="BK562" s="225" t="n">
        <f aca="false">ROUND(I562*H562,2)</f>
        <v>0</v>
      </c>
      <c r="BL562" s="3" t="s">
        <v>152</v>
      </c>
      <c r="BM562" s="224" t="s">
        <v>652</v>
      </c>
    </row>
    <row r="563" s="226" customFormat="true" ht="12.8" hidden="false" customHeight="false" outlineLevel="0" collapsed="false">
      <c r="B563" s="227"/>
      <c r="C563" s="228"/>
      <c r="D563" s="229" t="s">
        <v>154</v>
      </c>
      <c r="E563" s="230"/>
      <c r="F563" s="231" t="s">
        <v>653</v>
      </c>
      <c r="G563" s="228"/>
      <c r="H563" s="232" t="n">
        <v>0.497</v>
      </c>
      <c r="I563" s="233"/>
      <c r="J563" s="228"/>
      <c r="K563" s="228"/>
      <c r="L563" s="234"/>
      <c r="M563" s="235"/>
      <c r="N563" s="236"/>
      <c r="O563" s="236"/>
      <c r="P563" s="236"/>
      <c r="Q563" s="236"/>
      <c r="R563" s="236"/>
      <c r="S563" s="236"/>
      <c r="T563" s="237"/>
      <c r="AT563" s="238" t="s">
        <v>154</v>
      </c>
      <c r="AU563" s="238" t="s">
        <v>85</v>
      </c>
      <c r="AV563" s="226" t="s">
        <v>85</v>
      </c>
      <c r="AW563" s="226" t="s">
        <v>31</v>
      </c>
      <c r="AX563" s="226" t="s">
        <v>83</v>
      </c>
      <c r="AY563" s="238" t="s">
        <v>146</v>
      </c>
    </row>
    <row r="564" s="31" customFormat="true" ht="24.15" hidden="false" customHeight="true" outlineLevel="0" collapsed="false">
      <c r="A564" s="24"/>
      <c r="B564" s="25"/>
      <c r="C564" s="212" t="s">
        <v>654</v>
      </c>
      <c r="D564" s="212" t="s">
        <v>148</v>
      </c>
      <c r="E564" s="213" t="s">
        <v>655</v>
      </c>
      <c r="F564" s="214" t="s">
        <v>656</v>
      </c>
      <c r="G564" s="215" t="s">
        <v>221</v>
      </c>
      <c r="H564" s="216" t="n">
        <v>0.056</v>
      </c>
      <c r="I564" s="217"/>
      <c r="J564" s="218" t="n">
        <f aca="false">ROUND(I564*H564,2)</f>
        <v>0</v>
      </c>
      <c r="K564" s="219"/>
      <c r="L564" s="30"/>
      <c r="M564" s="220"/>
      <c r="N564" s="221" t="s">
        <v>40</v>
      </c>
      <c r="O564" s="74"/>
      <c r="P564" s="222" t="n">
        <f aca="false">O564*H564</f>
        <v>0</v>
      </c>
      <c r="Q564" s="222" t="n">
        <v>1.09</v>
      </c>
      <c r="R564" s="222" t="n">
        <f aca="false">Q564*H564</f>
        <v>0.06104</v>
      </c>
      <c r="S564" s="222" t="n">
        <v>0</v>
      </c>
      <c r="T564" s="223" t="n">
        <f aca="false">S564*H564</f>
        <v>0</v>
      </c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R564" s="224" t="s">
        <v>152</v>
      </c>
      <c r="AT564" s="224" t="s">
        <v>148</v>
      </c>
      <c r="AU564" s="224" t="s">
        <v>85</v>
      </c>
      <c r="AY564" s="3" t="s">
        <v>146</v>
      </c>
      <c r="BE564" s="225" t="n">
        <f aca="false">IF(N564="základní",J564,0)</f>
        <v>0</v>
      </c>
      <c r="BF564" s="225" t="n">
        <f aca="false">IF(N564="snížená",J564,0)</f>
        <v>0</v>
      </c>
      <c r="BG564" s="225" t="n">
        <f aca="false">IF(N564="zákl. přenesená",J564,0)</f>
        <v>0</v>
      </c>
      <c r="BH564" s="225" t="n">
        <f aca="false">IF(N564="sníž. přenesená",J564,0)</f>
        <v>0</v>
      </c>
      <c r="BI564" s="225" t="n">
        <f aca="false">IF(N564="nulová",J564,0)</f>
        <v>0</v>
      </c>
      <c r="BJ564" s="3" t="s">
        <v>83</v>
      </c>
      <c r="BK564" s="225" t="n">
        <f aca="false">ROUND(I564*H564,2)</f>
        <v>0</v>
      </c>
      <c r="BL564" s="3" t="s">
        <v>152</v>
      </c>
      <c r="BM564" s="224" t="s">
        <v>657</v>
      </c>
    </row>
    <row r="565" s="226" customFormat="true" ht="12.8" hidden="false" customHeight="false" outlineLevel="0" collapsed="false">
      <c r="B565" s="227"/>
      <c r="C565" s="228"/>
      <c r="D565" s="229" t="s">
        <v>154</v>
      </c>
      <c r="E565" s="230"/>
      <c r="F565" s="231" t="s">
        <v>658</v>
      </c>
      <c r="G565" s="228"/>
      <c r="H565" s="232" t="n">
        <v>0.056</v>
      </c>
      <c r="I565" s="233"/>
      <c r="J565" s="228"/>
      <c r="K565" s="228"/>
      <c r="L565" s="234"/>
      <c r="M565" s="235"/>
      <c r="N565" s="236"/>
      <c r="O565" s="236"/>
      <c r="P565" s="236"/>
      <c r="Q565" s="236"/>
      <c r="R565" s="236"/>
      <c r="S565" s="236"/>
      <c r="T565" s="237"/>
      <c r="AT565" s="238" t="s">
        <v>154</v>
      </c>
      <c r="AU565" s="238" t="s">
        <v>85</v>
      </c>
      <c r="AV565" s="226" t="s">
        <v>85</v>
      </c>
      <c r="AW565" s="226" t="s">
        <v>31</v>
      </c>
      <c r="AX565" s="226" t="s">
        <v>83</v>
      </c>
      <c r="AY565" s="238" t="s">
        <v>146</v>
      </c>
    </row>
    <row r="566" s="31" customFormat="true" ht="24.15" hidden="false" customHeight="true" outlineLevel="0" collapsed="false">
      <c r="A566" s="24"/>
      <c r="B566" s="25"/>
      <c r="C566" s="212" t="s">
        <v>659</v>
      </c>
      <c r="D566" s="212" t="s">
        <v>148</v>
      </c>
      <c r="E566" s="213" t="s">
        <v>660</v>
      </c>
      <c r="F566" s="214" t="s">
        <v>661</v>
      </c>
      <c r="G566" s="215" t="s">
        <v>662</v>
      </c>
      <c r="H566" s="216" t="n">
        <v>36.25</v>
      </c>
      <c r="I566" s="217"/>
      <c r="J566" s="218" t="n">
        <f aca="false">ROUND(I566*H566,2)</f>
        <v>0</v>
      </c>
      <c r="K566" s="219"/>
      <c r="L566" s="30"/>
      <c r="M566" s="220"/>
      <c r="N566" s="221" t="s">
        <v>40</v>
      </c>
      <c r="O566" s="74"/>
      <c r="P566" s="222" t="n">
        <f aca="false">O566*H566</f>
        <v>0</v>
      </c>
      <c r="Q566" s="222" t="n">
        <v>0.00038</v>
      </c>
      <c r="R566" s="222" t="n">
        <f aca="false">Q566*H566</f>
        <v>0.013775</v>
      </c>
      <c r="S566" s="222" t="n">
        <v>0</v>
      </c>
      <c r="T566" s="223" t="n">
        <f aca="false">S566*H566</f>
        <v>0</v>
      </c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R566" s="224" t="s">
        <v>152</v>
      </c>
      <c r="AT566" s="224" t="s">
        <v>148</v>
      </c>
      <c r="AU566" s="224" t="s">
        <v>85</v>
      </c>
      <c r="AY566" s="3" t="s">
        <v>146</v>
      </c>
      <c r="BE566" s="225" t="n">
        <f aca="false">IF(N566="základní",J566,0)</f>
        <v>0</v>
      </c>
      <c r="BF566" s="225" t="n">
        <f aca="false">IF(N566="snížená",J566,0)</f>
        <v>0</v>
      </c>
      <c r="BG566" s="225" t="n">
        <f aca="false">IF(N566="zákl. přenesená",J566,0)</f>
        <v>0</v>
      </c>
      <c r="BH566" s="225" t="n">
        <f aca="false">IF(N566="sníž. přenesená",J566,0)</f>
        <v>0</v>
      </c>
      <c r="BI566" s="225" t="n">
        <f aca="false">IF(N566="nulová",J566,0)</f>
        <v>0</v>
      </c>
      <c r="BJ566" s="3" t="s">
        <v>83</v>
      </c>
      <c r="BK566" s="225" t="n">
        <f aca="false">ROUND(I566*H566,2)</f>
        <v>0</v>
      </c>
      <c r="BL566" s="3" t="s">
        <v>152</v>
      </c>
      <c r="BM566" s="224" t="s">
        <v>663</v>
      </c>
    </row>
    <row r="567" s="226" customFormat="true" ht="12.8" hidden="false" customHeight="false" outlineLevel="0" collapsed="false">
      <c r="B567" s="227"/>
      <c r="C567" s="228"/>
      <c r="D567" s="229" t="s">
        <v>154</v>
      </c>
      <c r="E567" s="230"/>
      <c r="F567" s="231" t="s">
        <v>664</v>
      </c>
      <c r="G567" s="228"/>
      <c r="H567" s="232" t="n">
        <v>5</v>
      </c>
      <c r="I567" s="233"/>
      <c r="J567" s="228"/>
      <c r="K567" s="228"/>
      <c r="L567" s="234"/>
      <c r="M567" s="235"/>
      <c r="N567" s="236"/>
      <c r="O567" s="236"/>
      <c r="P567" s="236"/>
      <c r="Q567" s="236"/>
      <c r="R567" s="236"/>
      <c r="S567" s="236"/>
      <c r="T567" s="237"/>
      <c r="AT567" s="238" t="s">
        <v>154</v>
      </c>
      <c r="AU567" s="238" t="s">
        <v>85</v>
      </c>
      <c r="AV567" s="226" t="s">
        <v>85</v>
      </c>
      <c r="AW567" s="226" t="s">
        <v>31</v>
      </c>
      <c r="AX567" s="226" t="s">
        <v>75</v>
      </c>
      <c r="AY567" s="238" t="s">
        <v>146</v>
      </c>
    </row>
    <row r="568" s="226" customFormat="true" ht="12.8" hidden="false" customHeight="false" outlineLevel="0" collapsed="false">
      <c r="B568" s="227"/>
      <c r="C568" s="228"/>
      <c r="D568" s="229" t="s">
        <v>154</v>
      </c>
      <c r="E568" s="230"/>
      <c r="F568" s="231" t="s">
        <v>665</v>
      </c>
      <c r="G568" s="228"/>
      <c r="H568" s="232" t="n">
        <v>16.5</v>
      </c>
      <c r="I568" s="233"/>
      <c r="J568" s="228"/>
      <c r="K568" s="228"/>
      <c r="L568" s="234"/>
      <c r="M568" s="235"/>
      <c r="N568" s="236"/>
      <c r="O568" s="236"/>
      <c r="P568" s="236"/>
      <c r="Q568" s="236"/>
      <c r="R568" s="236"/>
      <c r="S568" s="236"/>
      <c r="T568" s="237"/>
      <c r="AT568" s="238" t="s">
        <v>154</v>
      </c>
      <c r="AU568" s="238" t="s">
        <v>85</v>
      </c>
      <c r="AV568" s="226" t="s">
        <v>85</v>
      </c>
      <c r="AW568" s="226" t="s">
        <v>31</v>
      </c>
      <c r="AX568" s="226" t="s">
        <v>75</v>
      </c>
      <c r="AY568" s="238" t="s">
        <v>146</v>
      </c>
    </row>
    <row r="569" s="226" customFormat="true" ht="12.8" hidden="false" customHeight="false" outlineLevel="0" collapsed="false">
      <c r="B569" s="227"/>
      <c r="C569" s="228"/>
      <c r="D569" s="229" t="s">
        <v>154</v>
      </c>
      <c r="E569" s="230"/>
      <c r="F569" s="231" t="s">
        <v>666</v>
      </c>
      <c r="G569" s="228"/>
      <c r="H569" s="232" t="n">
        <v>2.25</v>
      </c>
      <c r="I569" s="233"/>
      <c r="J569" s="228"/>
      <c r="K569" s="228"/>
      <c r="L569" s="234"/>
      <c r="M569" s="235"/>
      <c r="N569" s="236"/>
      <c r="O569" s="236"/>
      <c r="P569" s="236"/>
      <c r="Q569" s="236"/>
      <c r="R569" s="236"/>
      <c r="S569" s="236"/>
      <c r="T569" s="237"/>
      <c r="AT569" s="238" t="s">
        <v>154</v>
      </c>
      <c r="AU569" s="238" t="s">
        <v>85</v>
      </c>
      <c r="AV569" s="226" t="s">
        <v>85</v>
      </c>
      <c r="AW569" s="226" t="s">
        <v>31</v>
      </c>
      <c r="AX569" s="226" t="s">
        <v>75</v>
      </c>
      <c r="AY569" s="238" t="s">
        <v>146</v>
      </c>
    </row>
    <row r="570" s="226" customFormat="true" ht="12.8" hidden="false" customHeight="false" outlineLevel="0" collapsed="false">
      <c r="B570" s="227"/>
      <c r="C570" s="228"/>
      <c r="D570" s="229" t="s">
        <v>154</v>
      </c>
      <c r="E570" s="230"/>
      <c r="F570" s="231" t="s">
        <v>667</v>
      </c>
      <c r="G570" s="228"/>
      <c r="H570" s="232" t="n">
        <v>7.5</v>
      </c>
      <c r="I570" s="233"/>
      <c r="J570" s="228"/>
      <c r="K570" s="228"/>
      <c r="L570" s="234"/>
      <c r="M570" s="235"/>
      <c r="N570" s="236"/>
      <c r="O570" s="236"/>
      <c r="P570" s="236"/>
      <c r="Q570" s="236"/>
      <c r="R570" s="236"/>
      <c r="S570" s="236"/>
      <c r="T570" s="237"/>
      <c r="AT570" s="238" t="s">
        <v>154</v>
      </c>
      <c r="AU570" s="238" t="s">
        <v>85</v>
      </c>
      <c r="AV570" s="226" t="s">
        <v>85</v>
      </c>
      <c r="AW570" s="226" t="s">
        <v>31</v>
      </c>
      <c r="AX570" s="226" t="s">
        <v>75</v>
      </c>
      <c r="AY570" s="238" t="s">
        <v>146</v>
      </c>
    </row>
    <row r="571" s="226" customFormat="true" ht="12.8" hidden="false" customHeight="false" outlineLevel="0" collapsed="false">
      <c r="B571" s="227"/>
      <c r="C571" s="228"/>
      <c r="D571" s="229" t="s">
        <v>154</v>
      </c>
      <c r="E571" s="230"/>
      <c r="F571" s="231" t="s">
        <v>668</v>
      </c>
      <c r="G571" s="228"/>
      <c r="H571" s="232" t="n">
        <v>4</v>
      </c>
      <c r="I571" s="233"/>
      <c r="J571" s="228"/>
      <c r="K571" s="228"/>
      <c r="L571" s="234"/>
      <c r="M571" s="235"/>
      <c r="N571" s="236"/>
      <c r="O571" s="236"/>
      <c r="P571" s="236"/>
      <c r="Q571" s="236"/>
      <c r="R571" s="236"/>
      <c r="S571" s="236"/>
      <c r="T571" s="237"/>
      <c r="AT571" s="238" t="s">
        <v>154</v>
      </c>
      <c r="AU571" s="238" t="s">
        <v>85</v>
      </c>
      <c r="AV571" s="226" t="s">
        <v>85</v>
      </c>
      <c r="AW571" s="226" t="s">
        <v>31</v>
      </c>
      <c r="AX571" s="226" t="s">
        <v>75</v>
      </c>
      <c r="AY571" s="238" t="s">
        <v>146</v>
      </c>
    </row>
    <row r="572" s="226" customFormat="true" ht="12.8" hidden="false" customHeight="false" outlineLevel="0" collapsed="false">
      <c r="B572" s="227"/>
      <c r="C572" s="228"/>
      <c r="D572" s="229" t="s">
        <v>154</v>
      </c>
      <c r="E572" s="230"/>
      <c r="F572" s="231" t="s">
        <v>83</v>
      </c>
      <c r="G572" s="228"/>
      <c r="H572" s="232" t="n">
        <v>1</v>
      </c>
      <c r="I572" s="233"/>
      <c r="J572" s="228"/>
      <c r="K572" s="228"/>
      <c r="L572" s="234"/>
      <c r="M572" s="235"/>
      <c r="N572" s="236"/>
      <c r="O572" s="236"/>
      <c r="P572" s="236"/>
      <c r="Q572" s="236"/>
      <c r="R572" s="236"/>
      <c r="S572" s="236"/>
      <c r="T572" s="237"/>
      <c r="AT572" s="238" t="s">
        <v>154</v>
      </c>
      <c r="AU572" s="238" t="s">
        <v>85</v>
      </c>
      <c r="AV572" s="226" t="s">
        <v>85</v>
      </c>
      <c r="AW572" s="226" t="s">
        <v>31</v>
      </c>
      <c r="AX572" s="226" t="s">
        <v>75</v>
      </c>
      <c r="AY572" s="238" t="s">
        <v>146</v>
      </c>
    </row>
    <row r="573" s="239" customFormat="true" ht="12.8" hidden="false" customHeight="false" outlineLevel="0" collapsed="false">
      <c r="B573" s="240"/>
      <c r="C573" s="241"/>
      <c r="D573" s="229" t="s">
        <v>154</v>
      </c>
      <c r="E573" s="242"/>
      <c r="F573" s="243" t="s">
        <v>159</v>
      </c>
      <c r="G573" s="241"/>
      <c r="H573" s="244" t="n">
        <v>36.25</v>
      </c>
      <c r="I573" s="245"/>
      <c r="J573" s="241"/>
      <c r="K573" s="241"/>
      <c r="L573" s="246"/>
      <c r="M573" s="247"/>
      <c r="N573" s="248"/>
      <c r="O573" s="248"/>
      <c r="P573" s="248"/>
      <c r="Q573" s="248"/>
      <c r="R573" s="248"/>
      <c r="S573" s="248"/>
      <c r="T573" s="249"/>
      <c r="AT573" s="250" t="s">
        <v>154</v>
      </c>
      <c r="AU573" s="250" t="s">
        <v>85</v>
      </c>
      <c r="AV573" s="239" t="s">
        <v>152</v>
      </c>
      <c r="AW573" s="239" t="s">
        <v>31</v>
      </c>
      <c r="AX573" s="239" t="s">
        <v>83</v>
      </c>
      <c r="AY573" s="250" t="s">
        <v>146</v>
      </c>
    </row>
    <row r="574" s="31" customFormat="true" ht="24.15" hidden="false" customHeight="true" outlineLevel="0" collapsed="false">
      <c r="A574" s="24"/>
      <c r="B574" s="25"/>
      <c r="C574" s="212" t="s">
        <v>669</v>
      </c>
      <c r="D574" s="212" t="s">
        <v>148</v>
      </c>
      <c r="E574" s="213" t="s">
        <v>670</v>
      </c>
      <c r="F574" s="214" t="s">
        <v>671</v>
      </c>
      <c r="G574" s="215" t="s">
        <v>227</v>
      </c>
      <c r="H574" s="216" t="n">
        <v>31.057</v>
      </c>
      <c r="I574" s="217"/>
      <c r="J574" s="218" t="n">
        <f aca="false">ROUND(I574*H574,2)</f>
        <v>0</v>
      </c>
      <c r="K574" s="219"/>
      <c r="L574" s="30"/>
      <c r="M574" s="220"/>
      <c r="N574" s="221" t="s">
        <v>40</v>
      </c>
      <c r="O574" s="74"/>
      <c r="P574" s="222" t="n">
        <f aca="false">O574*H574</f>
        <v>0</v>
      </c>
      <c r="Q574" s="222" t="n">
        <v>0.00126</v>
      </c>
      <c r="R574" s="222" t="n">
        <f aca="false">Q574*H574</f>
        <v>0.03913182</v>
      </c>
      <c r="S574" s="222" t="n">
        <v>0</v>
      </c>
      <c r="T574" s="223" t="n">
        <f aca="false">S574*H574</f>
        <v>0</v>
      </c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R574" s="224" t="s">
        <v>152</v>
      </c>
      <c r="AT574" s="224" t="s">
        <v>148</v>
      </c>
      <c r="AU574" s="224" t="s">
        <v>85</v>
      </c>
      <c r="AY574" s="3" t="s">
        <v>146</v>
      </c>
      <c r="BE574" s="225" t="n">
        <f aca="false">IF(N574="základní",J574,0)</f>
        <v>0</v>
      </c>
      <c r="BF574" s="225" t="n">
        <f aca="false">IF(N574="snížená",J574,0)</f>
        <v>0</v>
      </c>
      <c r="BG574" s="225" t="n">
        <f aca="false">IF(N574="zákl. přenesená",J574,0)</f>
        <v>0</v>
      </c>
      <c r="BH574" s="225" t="n">
        <f aca="false">IF(N574="sníž. přenesená",J574,0)</f>
        <v>0</v>
      </c>
      <c r="BI574" s="225" t="n">
        <f aca="false">IF(N574="nulová",J574,0)</f>
        <v>0</v>
      </c>
      <c r="BJ574" s="3" t="s">
        <v>83</v>
      </c>
      <c r="BK574" s="225" t="n">
        <f aca="false">ROUND(I574*H574,2)</f>
        <v>0</v>
      </c>
      <c r="BL574" s="3" t="s">
        <v>152</v>
      </c>
      <c r="BM574" s="224" t="s">
        <v>672</v>
      </c>
    </row>
    <row r="575" s="226" customFormat="true" ht="12.8" hidden="false" customHeight="false" outlineLevel="0" collapsed="false">
      <c r="B575" s="227"/>
      <c r="C575" s="228"/>
      <c r="D575" s="229" t="s">
        <v>154</v>
      </c>
      <c r="E575" s="230"/>
      <c r="F575" s="231" t="s">
        <v>673</v>
      </c>
      <c r="G575" s="228"/>
      <c r="H575" s="232" t="n">
        <v>1.674</v>
      </c>
      <c r="I575" s="233"/>
      <c r="J575" s="228"/>
      <c r="K575" s="228"/>
      <c r="L575" s="234"/>
      <c r="M575" s="235"/>
      <c r="N575" s="236"/>
      <c r="O575" s="236"/>
      <c r="P575" s="236"/>
      <c r="Q575" s="236"/>
      <c r="R575" s="236"/>
      <c r="S575" s="236"/>
      <c r="T575" s="237"/>
      <c r="AT575" s="238" t="s">
        <v>154</v>
      </c>
      <c r="AU575" s="238" t="s">
        <v>85</v>
      </c>
      <c r="AV575" s="226" t="s">
        <v>85</v>
      </c>
      <c r="AW575" s="226" t="s">
        <v>31</v>
      </c>
      <c r="AX575" s="226" t="s">
        <v>75</v>
      </c>
      <c r="AY575" s="238" t="s">
        <v>146</v>
      </c>
    </row>
    <row r="576" s="226" customFormat="true" ht="12.8" hidden="false" customHeight="false" outlineLevel="0" collapsed="false">
      <c r="B576" s="227"/>
      <c r="C576" s="228"/>
      <c r="D576" s="229" t="s">
        <v>154</v>
      </c>
      <c r="E576" s="230"/>
      <c r="F576" s="231" t="s">
        <v>674</v>
      </c>
      <c r="G576" s="228"/>
      <c r="H576" s="232" t="n">
        <v>0.684</v>
      </c>
      <c r="I576" s="233"/>
      <c r="J576" s="228"/>
      <c r="K576" s="228"/>
      <c r="L576" s="234"/>
      <c r="M576" s="235"/>
      <c r="N576" s="236"/>
      <c r="O576" s="236"/>
      <c r="P576" s="236"/>
      <c r="Q576" s="236"/>
      <c r="R576" s="236"/>
      <c r="S576" s="236"/>
      <c r="T576" s="237"/>
      <c r="AT576" s="238" t="s">
        <v>154</v>
      </c>
      <c r="AU576" s="238" t="s">
        <v>85</v>
      </c>
      <c r="AV576" s="226" t="s">
        <v>85</v>
      </c>
      <c r="AW576" s="226" t="s">
        <v>31</v>
      </c>
      <c r="AX576" s="226" t="s">
        <v>75</v>
      </c>
      <c r="AY576" s="238" t="s">
        <v>146</v>
      </c>
    </row>
    <row r="577" s="226" customFormat="true" ht="12.8" hidden="false" customHeight="false" outlineLevel="0" collapsed="false">
      <c r="B577" s="227"/>
      <c r="C577" s="228"/>
      <c r="D577" s="229" t="s">
        <v>154</v>
      </c>
      <c r="E577" s="230"/>
      <c r="F577" s="231" t="s">
        <v>675</v>
      </c>
      <c r="G577" s="228"/>
      <c r="H577" s="232" t="n">
        <v>2.52</v>
      </c>
      <c r="I577" s="233"/>
      <c r="J577" s="228"/>
      <c r="K577" s="228"/>
      <c r="L577" s="234"/>
      <c r="M577" s="235"/>
      <c r="N577" s="236"/>
      <c r="O577" s="236"/>
      <c r="P577" s="236"/>
      <c r="Q577" s="236"/>
      <c r="R577" s="236"/>
      <c r="S577" s="236"/>
      <c r="T577" s="237"/>
      <c r="AT577" s="238" t="s">
        <v>154</v>
      </c>
      <c r="AU577" s="238" t="s">
        <v>85</v>
      </c>
      <c r="AV577" s="226" t="s">
        <v>85</v>
      </c>
      <c r="AW577" s="226" t="s">
        <v>31</v>
      </c>
      <c r="AX577" s="226" t="s">
        <v>75</v>
      </c>
      <c r="AY577" s="238" t="s">
        <v>146</v>
      </c>
    </row>
    <row r="578" s="226" customFormat="true" ht="12.8" hidden="false" customHeight="false" outlineLevel="0" collapsed="false">
      <c r="B578" s="227"/>
      <c r="C578" s="228"/>
      <c r="D578" s="229" t="s">
        <v>154</v>
      </c>
      <c r="E578" s="230"/>
      <c r="F578" s="231" t="s">
        <v>676</v>
      </c>
      <c r="G578" s="228"/>
      <c r="H578" s="232" t="n">
        <v>1.404</v>
      </c>
      <c r="I578" s="233"/>
      <c r="J578" s="228"/>
      <c r="K578" s="228"/>
      <c r="L578" s="234"/>
      <c r="M578" s="235"/>
      <c r="N578" s="236"/>
      <c r="O578" s="236"/>
      <c r="P578" s="236"/>
      <c r="Q578" s="236"/>
      <c r="R578" s="236"/>
      <c r="S578" s="236"/>
      <c r="T578" s="237"/>
      <c r="AT578" s="238" t="s">
        <v>154</v>
      </c>
      <c r="AU578" s="238" t="s">
        <v>85</v>
      </c>
      <c r="AV578" s="226" t="s">
        <v>85</v>
      </c>
      <c r="AW578" s="226" t="s">
        <v>31</v>
      </c>
      <c r="AX578" s="226" t="s">
        <v>75</v>
      </c>
      <c r="AY578" s="238" t="s">
        <v>146</v>
      </c>
    </row>
    <row r="579" s="226" customFormat="true" ht="12.8" hidden="false" customHeight="false" outlineLevel="0" collapsed="false">
      <c r="B579" s="227"/>
      <c r="C579" s="228"/>
      <c r="D579" s="229" t="s">
        <v>154</v>
      </c>
      <c r="E579" s="230"/>
      <c r="F579" s="231" t="s">
        <v>677</v>
      </c>
      <c r="G579" s="228"/>
      <c r="H579" s="232" t="n">
        <v>1.215</v>
      </c>
      <c r="I579" s="233"/>
      <c r="J579" s="228"/>
      <c r="K579" s="228"/>
      <c r="L579" s="234"/>
      <c r="M579" s="235"/>
      <c r="N579" s="236"/>
      <c r="O579" s="236"/>
      <c r="P579" s="236"/>
      <c r="Q579" s="236"/>
      <c r="R579" s="236"/>
      <c r="S579" s="236"/>
      <c r="T579" s="237"/>
      <c r="AT579" s="238" t="s">
        <v>154</v>
      </c>
      <c r="AU579" s="238" t="s">
        <v>85</v>
      </c>
      <c r="AV579" s="226" t="s">
        <v>85</v>
      </c>
      <c r="AW579" s="226" t="s">
        <v>31</v>
      </c>
      <c r="AX579" s="226" t="s">
        <v>75</v>
      </c>
      <c r="AY579" s="238" t="s">
        <v>146</v>
      </c>
    </row>
    <row r="580" s="226" customFormat="true" ht="12.8" hidden="false" customHeight="false" outlineLevel="0" collapsed="false">
      <c r="B580" s="227"/>
      <c r="C580" s="228"/>
      <c r="D580" s="229" t="s">
        <v>154</v>
      </c>
      <c r="E580" s="230"/>
      <c r="F580" s="231" t="s">
        <v>678</v>
      </c>
      <c r="G580" s="228"/>
      <c r="H580" s="232" t="n">
        <v>1.125</v>
      </c>
      <c r="I580" s="233"/>
      <c r="J580" s="228"/>
      <c r="K580" s="228"/>
      <c r="L580" s="234"/>
      <c r="M580" s="235"/>
      <c r="N580" s="236"/>
      <c r="O580" s="236"/>
      <c r="P580" s="236"/>
      <c r="Q580" s="236"/>
      <c r="R580" s="236"/>
      <c r="S580" s="236"/>
      <c r="T580" s="237"/>
      <c r="AT580" s="238" t="s">
        <v>154</v>
      </c>
      <c r="AU580" s="238" t="s">
        <v>85</v>
      </c>
      <c r="AV580" s="226" t="s">
        <v>85</v>
      </c>
      <c r="AW580" s="226" t="s">
        <v>31</v>
      </c>
      <c r="AX580" s="226" t="s">
        <v>75</v>
      </c>
      <c r="AY580" s="238" t="s">
        <v>146</v>
      </c>
    </row>
    <row r="581" s="251" customFormat="true" ht="12.8" hidden="false" customHeight="false" outlineLevel="0" collapsed="false">
      <c r="B581" s="252"/>
      <c r="C581" s="253"/>
      <c r="D581" s="229" t="s">
        <v>154</v>
      </c>
      <c r="E581" s="254"/>
      <c r="F581" s="255" t="s">
        <v>679</v>
      </c>
      <c r="G581" s="253"/>
      <c r="H581" s="256" t="n">
        <v>8.622</v>
      </c>
      <c r="I581" s="257"/>
      <c r="J581" s="253"/>
      <c r="K581" s="253"/>
      <c r="L581" s="258"/>
      <c r="M581" s="259"/>
      <c r="N581" s="260"/>
      <c r="O581" s="260"/>
      <c r="P581" s="260"/>
      <c r="Q581" s="260"/>
      <c r="R581" s="260"/>
      <c r="S581" s="260"/>
      <c r="T581" s="261"/>
      <c r="AT581" s="262" t="s">
        <v>154</v>
      </c>
      <c r="AU581" s="262" t="s">
        <v>85</v>
      </c>
      <c r="AV581" s="251" t="s">
        <v>160</v>
      </c>
      <c r="AW581" s="251" t="s">
        <v>31</v>
      </c>
      <c r="AX581" s="251" t="s">
        <v>75</v>
      </c>
      <c r="AY581" s="262" t="s">
        <v>146</v>
      </c>
    </row>
    <row r="582" s="226" customFormat="true" ht="12.8" hidden="false" customHeight="false" outlineLevel="0" collapsed="false">
      <c r="B582" s="227"/>
      <c r="C582" s="228"/>
      <c r="D582" s="229" t="s">
        <v>154</v>
      </c>
      <c r="E582" s="230"/>
      <c r="F582" s="231" t="s">
        <v>680</v>
      </c>
      <c r="G582" s="228"/>
      <c r="H582" s="232" t="n">
        <v>1.675</v>
      </c>
      <c r="I582" s="233"/>
      <c r="J582" s="228"/>
      <c r="K582" s="228"/>
      <c r="L582" s="234"/>
      <c r="M582" s="235"/>
      <c r="N582" s="236"/>
      <c r="O582" s="236"/>
      <c r="P582" s="236"/>
      <c r="Q582" s="236"/>
      <c r="R582" s="236"/>
      <c r="S582" s="236"/>
      <c r="T582" s="237"/>
      <c r="AT582" s="238" t="s">
        <v>154</v>
      </c>
      <c r="AU582" s="238" t="s">
        <v>85</v>
      </c>
      <c r="AV582" s="226" t="s">
        <v>85</v>
      </c>
      <c r="AW582" s="226" t="s">
        <v>31</v>
      </c>
      <c r="AX582" s="226" t="s">
        <v>75</v>
      </c>
      <c r="AY582" s="238" t="s">
        <v>146</v>
      </c>
    </row>
    <row r="583" s="226" customFormat="true" ht="12.8" hidden="false" customHeight="false" outlineLevel="0" collapsed="false">
      <c r="B583" s="227"/>
      <c r="C583" s="228"/>
      <c r="D583" s="229" t="s">
        <v>154</v>
      </c>
      <c r="E583" s="230"/>
      <c r="F583" s="231" t="s">
        <v>681</v>
      </c>
      <c r="G583" s="228"/>
      <c r="H583" s="232" t="n">
        <v>3.143</v>
      </c>
      <c r="I583" s="233"/>
      <c r="J583" s="228"/>
      <c r="K583" s="228"/>
      <c r="L583" s="234"/>
      <c r="M583" s="235"/>
      <c r="N583" s="236"/>
      <c r="O583" s="236"/>
      <c r="P583" s="236"/>
      <c r="Q583" s="236"/>
      <c r="R583" s="236"/>
      <c r="S583" s="236"/>
      <c r="T583" s="237"/>
      <c r="AT583" s="238" t="s">
        <v>154</v>
      </c>
      <c r="AU583" s="238" t="s">
        <v>85</v>
      </c>
      <c r="AV583" s="226" t="s">
        <v>85</v>
      </c>
      <c r="AW583" s="226" t="s">
        <v>31</v>
      </c>
      <c r="AX583" s="226" t="s">
        <v>75</v>
      </c>
      <c r="AY583" s="238" t="s">
        <v>146</v>
      </c>
    </row>
    <row r="584" s="226" customFormat="true" ht="12.8" hidden="false" customHeight="false" outlineLevel="0" collapsed="false">
      <c r="B584" s="227"/>
      <c r="C584" s="228"/>
      <c r="D584" s="229" t="s">
        <v>154</v>
      </c>
      <c r="E584" s="230"/>
      <c r="F584" s="231" t="s">
        <v>682</v>
      </c>
      <c r="G584" s="228"/>
      <c r="H584" s="232" t="n">
        <v>0.981</v>
      </c>
      <c r="I584" s="233"/>
      <c r="J584" s="228"/>
      <c r="K584" s="228"/>
      <c r="L584" s="234"/>
      <c r="M584" s="235"/>
      <c r="N584" s="236"/>
      <c r="O584" s="236"/>
      <c r="P584" s="236"/>
      <c r="Q584" s="236"/>
      <c r="R584" s="236"/>
      <c r="S584" s="236"/>
      <c r="T584" s="237"/>
      <c r="AT584" s="238" t="s">
        <v>154</v>
      </c>
      <c r="AU584" s="238" t="s">
        <v>85</v>
      </c>
      <c r="AV584" s="226" t="s">
        <v>85</v>
      </c>
      <c r="AW584" s="226" t="s">
        <v>31</v>
      </c>
      <c r="AX584" s="226" t="s">
        <v>75</v>
      </c>
      <c r="AY584" s="238" t="s">
        <v>146</v>
      </c>
    </row>
    <row r="585" s="226" customFormat="true" ht="12.8" hidden="false" customHeight="false" outlineLevel="0" collapsed="false">
      <c r="B585" s="227"/>
      <c r="C585" s="228"/>
      <c r="D585" s="229" t="s">
        <v>154</v>
      </c>
      <c r="E585" s="230"/>
      <c r="F585" s="231" t="s">
        <v>683</v>
      </c>
      <c r="G585" s="228"/>
      <c r="H585" s="232" t="n">
        <v>1.869</v>
      </c>
      <c r="I585" s="233"/>
      <c r="J585" s="228"/>
      <c r="K585" s="228"/>
      <c r="L585" s="234"/>
      <c r="M585" s="235"/>
      <c r="N585" s="236"/>
      <c r="O585" s="236"/>
      <c r="P585" s="236"/>
      <c r="Q585" s="236"/>
      <c r="R585" s="236"/>
      <c r="S585" s="236"/>
      <c r="T585" s="237"/>
      <c r="AT585" s="238" t="s">
        <v>154</v>
      </c>
      <c r="AU585" s="238" t="s">
        <v>85</v>
      </c>
      <c r="AV585" s="226" t="s">
        <v>85</v>
      </c>
      <c r="AW585" s="226" t="s">
        <v>31</v>
      </c>
      <c r="AX585" s="226" t="s">
        <v>75</v>
      </c>
      <c r="AY585" s="238" t="s">
        <v>146</v>
      </c>
    </row>
    <row r="586" s="251" customFormat="true" ht="12.8" hidden="false" customHeight="false" outlineLevel="0" collapsed="false">
      <c r="B586" s="252"/>
      <c r="C586" s="253"/>
      <c r="D586" s="229" t="s">
        <v>154</v>
      </c>
      <c r="E586" s="254"/>
      <c r="F586" s="255" t="s">
        <v>365</v>
      </c>
      <c r="G586" s="253"/>
      <c r="H586" s="256" t="n">
        <v>7.668</v>
      </c>
      <c r="I586" s="257"/>
      <c r="J586" s="253"/>
      <c r="K586" s="253"/>
      <c r="L586" s="258"/>
      <c r="M586" s="259"/>
      <c r="N586" s="260"/>
      <c r="O586" s="260"/>
      <c r="P586" s="260"/>
      <c r="Q586" s="260"/>
      <c r="R586" s="260"/>
      <c r="S586" s="260"/>
      <c r="T586" s="261"/>
      <c r="AT586" s="262" t="s">
        <v>154</v>
      </c>
      <c r="AU586" s="262" t="s">
        <v>85</v>
      </c>
      <c r="AV586" s="251" t="s">
        <v>160</v>
      </c>
      <c r="AW586" s="251" t="s">
        <v>31</v>
      </c>
      <c r="AX586" s="251" t="s">
        <v>75</v>
      </c>
      <c r="AY586" s="262" t="s">
        <v>146</v>
      </c>
    </row>
    <row r="587" s="226" customFormat="true" ht="12.8" hidden="false" customHeight="false" outlineLevel="0" collapsed="false">
      <c r="B587" s="227"/>
      <c r="C587" s="228"/>
      <c r="D587" s="229" t="s">
        <v>154</v>
      </c>
      <c r="E587" s="230"/>
      <c r="F587" s="231" t="s">
        <v>684</v>
      </c>
      <c r="G587" s="228"/>
      <c r="H587" s="232" t="n">
        <v>1.675</v>
      </c>
      <c r="I587" s="233"/>
      <c r="J587" s="228"/>
      <c r="K587" s="228"/>
      <c r="L587" s="234"/>
      <c r="M587" s="235"/>
      <c r="N587" s="236"/>
      <c r="O587" s="236"/>
      <c r="P587" s="236"/>
      <c r="Q587" s="236"/>
      <c r="R587" s="236"/>
      <c r="S587" s="236"/>
      <c r="T587" s="237"/>
      <c r="AT587" s="238" t="s">
        <v>154</v>
      </c>
      <c r="AU587" s="238" t="s">
        <v>85</v>
      </c>
      <c r="AV587" s="226" t="s">
        <v>85</v>
      </c>
      <c r="AW587" s="226" t="s">
        <v>31</v>
      </c>
      <c r="AX587" s="226" t="s">
        <v>75</v>
      </c>
      <c r="AY587" s="238" t="s">
        <v>146</v>
      </c>
    </row>
    <row r="588" s="226" customFormat="true" ht="12.8" hidden="false" customHeight="false" outlineLevel="0" collapsed="false">
      <c r="B588" s="227"/>
      <c r="C588" s="228"/>
      <c r="D588" s="229" t="s">
        <v>154</v>
      </c>
      <c r="E588" s="230"/>
      <c r="F588" s="231" t="s">
        <v>685</v>
      </c>
      <c r="G588" s="228"/>
      <c r="H588" s="232" t="n">
        <v>3.143</v>
      </c>
      <c r="I588" s="233"/>
      <c r="J588" s="228"/>
      <c r="K588" s="228"/>
      <c r="L588" s="234"/>
      <c r="M588" s="235"/>
      <c r="N588" s="236"/>
      <c r="O588" s="236"/>
      <c r="P588" s="236"/>
      <c r="Q588" s="236"/>
      <c r="R588" s="236"/>
      <c r="S588" s="236"/>
      <c r="T588" s="237"/>
      <c r="AT588" s="238" t="s">
        <v>154</v>
      </c>
      <c r="AU588" s="238" t="s">
        <v>85</v>
      </c>
      <c r="AV588" s="226" t="s">
        <v>85</v>
      </c>
      <c r="AW588" s="226" t="s">
        <v>31</v>
      </c>
      <c r="AX588" s="226" t="s">
        <v>75</v>
      </c>
      <c r="AY588" s="238" t="s">
        <v>146</v>
      </c>
    </row>
    <row r="589" s="226" customFormat="true" ht="12.8" hidden="false" customHeight="false" outlineLevel="0" collapsed="false">
      <c r="B589" s="227"/>
      <c r="C589" s="228"/>
      <c r="D589" s="229" t="s">
        <v>154</v>
      </c>
      <c r="E589" s="230"/>
      <c r="F589" s="231" t="s">
        <v>682</v>
      </c>
      <c r="G589" s="228"/>
      <c r="H589" s="232" t="n">
        <v>0.981</v>
      </c>
      <c r="I589" s="233"/>
      <c r="J589" s="228"/>
      <c r="K589" s="228"/>
      <c r="L589" s="234"/>
      <c r="M589" s="235"/>
      <c r="N589" s="236"/>
      <c r="O589" s="236"/>
      <c r="P589" s="236"/>
      <c r="Q589" s="236"/>
      <c r="R589" s="236"/>
      <c r="S589" s="236"/>
      <c r="T589" s="237"/>
      <c r="AT589" s="238" t="s">
        <v>154</v>
      </c>
      <c r="AU589" s="238" t="s">
        <v>85</v>
      </c>
      <c r="AV589" s="226" t="s">
        <v>85</v>
      </c>
      <c r="AW589" s="226" t="s">
        <v>31</v>
      </c>
      <c r="AX589" s="226" t="s">
        <v>75</v>
      </c>
      <c r="AY589" s="238" t="s">
        <v>146</v>
      </c>
    </row>
    <row r="590" s="226" customFormat="true" ht="12.8" hidden="false" customHeight="false" outlineLevel="0" collapsed="false">
      <c r="B590" s="227"/>
      <c r="C590" s="228"/>
      <c r="D590" s="229" t="s">
        <v>154</v>
      </c>
      <c r="E590" s="230"/>
      <c r="F590" s="231" t="s">
        <v>683</v>
      </c>
      <c r="G590" s="228"/>
      <c r="H590" s="232" t="n">
        <v>1.869</v>
      </c>
      <c r="I590" s="233"/>
      <c r="J590" s="228"/>
      <c r="K590" s="228"/>
      <c r="L590" s="234"/>
      <c r="M590" s="235"/>
      <c r="N590" s="236"/>
      <c r="O590" s="236"/>
      <c r="P590" s="236"/>
      <c r="Q590" s="236"/>
      <c r="R590" s="236"/>
      <c r="S590" s="236"/>
      <c r="T590" s="237"/>
      <c r="AT590" s="238" t="s">
        <v>154</v>
      </c>
      <c r="AU590" s="238" t="s">
        <v>85</v>
      </c>
      <c r="AV590" s="226" t="s">
        <v>85</v>
      </c>
      <c r="AW590" s="226" t="s">
        <v>31</v>
      </c>
      <c r="AX590" s="226" t="s">
        <v>75</v>
      </c>
      <c r="AY590" s="238" t="s">
        <v>146</v>
      </c>
    </row>
    <row r="591" s="251" customFormat="true" ht="12.8" hidden="false" customHeight="false" outlineLevel="0" collapsed="false">
      <c r="B591" s="252"/>
      <c r="C591" s="253"/>
      <c r="D591" s="229" t="s">
        <v>154</v>
      </c>
      <c r="E591" s="254"/>
      <c r="F591" s="255" t="s">
        <v>365</v>
      </c>
      <c r="G591" s="253"/>
      <c r="H591" s="256" t="n">
        <v>7.668</v>
      </c>
      <c r="I591" s="257"/>
      <c r="J591" s="253"/>
      <c r="K591" s="253"/>
      <c r="L591" s="258"/>
      <c r="M591" s="259"/>
      <c r="N591" s="260"/>
      <c r="O591" s="260"/>
      <c r="P591" s="260"/>
      <c r="Q591" s="260"/>
      <c r="R591" s="260"/>
      <c r="S591" s="260"/>
      <c r="T591" s="261"/>
      <c r="AT591" s="262" t="s">
        <v>154</v>
      </c>
      <c r="AU591" s="262" t="s">
        <v>85</v>
      </c>
      <c r="AV591" s="251" t="s">
        <v>160</v>
      </c>
      <c r="AW591" s="251" t="s">
        <v>31</v>
      </c>
      <c r="AX591" s="251" t="s">
        <v>75</v>
      </c>
      <c r="AY591" s="262" t="s">
        <v>146</v>
      </c>
    </row>
    <row r="592" s="226" customFormat="true" ht="12.8" hidden="false" customHeight="false" outlineLevel="0" collapsed="false">
      <c r="B592" s="227"/>
      <c r="C592" s="228"/>
      <c r="D592" s="229" t="s">
        <v>154</v>
      </c>
      <c r="E592" s="230"/>
      <c r="F592" s="231" t="s">
        <v>686</v>
      </c>
      <c r="G592" s="228"/>
      <c r="H592" s="232" t="n">
        <v>1.861</v>
      </c>
      <c r="I592" s="233"/>
      <c r="J592" s="228"/>
      <c r="K592" s="228"/>
      <c r="L592" s="234"/>
      <c r="M592" s="235"/>
      <c r="N592" s="236"/>
      <c r="O592" s="236"/>
      <c r="P592" s="236"/>
      <c r="Q592" s="236"/>
      <c r="R592" s="236"/>
      <c r="S592" s="236"/>
      <c r="T592" s="237"/>
      <c r="AT592" s="238" t="s">
        <v>154</v>
      </c>
      <c r="AU592" s="238" t="s">
        <v>85</v>
      </c>
      <c r="AV592" s="226" t="s">
        <v>85</v>
      </c>
      <c r="AW592" s="226" t="s">
        <v>31</v>
      </c>
      <c r="AX592" s="226" t="s">
        <v>75</v>
      </c>
      <c r="AY592" s="238" t="s">
        <v>146</v>
      </c>
    </row>
    <row r="593" s="226" customFormat="true" ht="12.8" hidden="false" customHeight="false" outlineLevel="0" collapsed="false">
      <c r="B593" s="227"/>
      <c r="C593" s="228"/>
      <c r="D593" s="229" t="s">
        <v>154</v>
      </c>
      <c r="E593" s="230"/>
      <c r="F593" s="231" t="s">
        <v>687</v>
      </c>
      <c r="G593" s="228"/>
      <c r="H593" s="232" t="n">
        <v>2.838</v>
      </c>
      <c r="I593" s="233"/>
      <c r="J593" s="228"/>
      <c r="K593" s="228"/>
      <c r="L593" s="234"/>
      <c r="M593" s="235"/>
      <c r="N593" s="236"/>
      <c r="O593" s="236"/>
      <c r="P593" s="236"/>
      <c r="Q593" s="236"/>
      <c r="R593" s="236"/>
      <c r="S593" s="236"/>
      <c r="T593" s="237"/>
      <c r="AT593" s="238" t="s">
        <v>154</v>
      </c>
      <c r="AU593" s="238" t="s">
        <v>85</v>
      </c>
      <c r="AV593" s="226" t="s">
        <v>85</v>
      </c>
      <c r="AW593" s="226" t="s">
        <v>31</v>
      </c>
      <c r="AX593" s="226" t="s">
        <v>75</v>
      </c>
      <c r="AY593" s="238" t="s">
        <v>146</v>
      </c>
    </row>
    <row r="594" s="226" customFormat="true" ht="12.8" hidden="false" customHeight="false" outlineLevel="0" collapsed="false">
      <c r="B594" s="227"/>
      <c r="C594" s="228"/>
      <c r="D594" s="229" t="s">
        <v>154</v>
      </c>
      <c r="E594" s="230"/>
      <c r="F594" s="231" t="s">
        <v>688</v>
      </c>
      <c r="G594" s="228"/>
      <c r="H594" s="232" t="n">
        <v>2.4</v>
      </c>
      <c r="I594" s="233"/>
      <c r="J594" s="228"/>
      <c r="K594" s="228"/>
      <c r="L594" s="234"/>
      <c r="M594" s="235"/>
      <c r="N594" s="236"/>
      <c r="O594" s="236"/>
      <c r="P594" s="236"/>
      <c r="Q594" s="236"/>
      <c r="R594" s="236"/>
      <c r="S594" s="236"/>
      <c r="T594" s="237"/>
      <c r="AT594" s="238" t="s">
        <v>154</v>
      </c>
      <c r="AU594" s="238" t="s">
        <v>85</v>
      </c>
      <c r="AV594" s="226" t="s">
        <v>85</v>
      </c>
      <c r="AW594" s="226" t="s">
        <v>31</v>
      </c>
      <c r="AX594" s="226" t="s">
        <v>75</v>
      </c>
      <c r="AY594" s="238" t="s">
        <v>146</v>
      </c>
    </row>
    <row r="595" s="251" customFormat="true" ht="12.8" hidden="false" customHeight="false" outlineLevel="0" collapsed="false">
      <c r="B595" s="252"/>
      <c r="C595" s="253"/>
      <c r="D595" s="229" t="s">
        <v>154</v>
      </c>
      <c r="E595" s="254"/>
      <c r="F595" s="255" t="s">
        <v>365</v>
      </c>
      <c r="G595" s="253"/>
      <c r="H595" s="256" t="n">
        <v>7.099</v>
      </c>
      <c r="I595" s="257"/>
      <c r="J595" s="253"/>
      <c r="K595" s="253"/>
      <c r="L595" s="258"/>
      <c r="M595" s="259"/>
      <c r="N595" s="260"/>
      <c r="O595" s="260"/>
      <c r="P595" s="260"/>
      <c r="Q595" s="260"/>
      <c r="R595" s="260"/>
      <c r="S595" s="260"/>
      <c r="T595" s="261"/>
      <c r="AT595" s="262" t="s">
        <v>154</v>
      </c>
      <c r="AU595" s="262" t="s">
        <v>85</v>
      </c>
      <c r="AV595" s="251" t="s">
        <v>160</v>
      </c>
      <c r="AW595" s="251" t="s">
        <v>31</v>
      </c>
      <c r="AX595" s="251" t="s">
        <v>75</v>
      </c>
      <c r="AY595" s="262" t="s">
        <v>146</v>
      </c>
    </row>
    <row r="596" s="239" customFormat="true" ht="12.8" hidden="false" customHeight="false" outlineLevel="0" collapsed="false">
      <c r="B596" s="240"/>
      <c r="C596" s="241"/>
      <c r="D596" s="229" t="s">
        <v>154</v>
      </c>
      <c r="E596" s="242"/>
      <c r="F596" s="243" t="s">
        <v>159</v>
      </c>
      <c r="G596" s="241"/>
      <c r="H596" s="244" t="n">
        <v>31.057</v>
      </c>
      <c r="I596" s="245"/>
      <c r="J596" s="241"/>
      <c r="K596" s="241"/>
      <c r="L596" s="246"/>
      <c r="M596" s="247"/>
      <c r="N596" s="248"/>
      <c r="O596" s="248"/>
      <c r="P596" s="248"/>
      <c r="Q596" s="248"/>
      <c r="R596" s="248"/>
      <c r="S596" s="248"/>
      <c r="T596" s="249"/>
      <c r="AT596" s="250" t="s">
        <v>154</v>
      </c>
      <c r="AU596" s="250" t="s">
        <v>85</v>
      </c>
      <c r="AV596" s="239" t="s">
        <v>152</v>
      </c>
      <c r="AW596" s="239" t="s">
        <v>31</v>
      </c>
      <c r="AX596" s="239" t="s">
        <v>83</v>
      </c>
      <c r="AY596" s="250" t="s">
        <v>146</v>
      </c>
    </row>
    <row r="597" s="31" customFormat="true" ht="24.15" hidden="false" customHeight="true" outlineLevel="0" collapsed="false">
      <c r="A597" s="24"/>
      <c r="B597" s="25"/>
      <c r="C597" s="212" t="s">
        <v>689</v>
      </c>
      <c r="D597" s="212" t="s">
        <v>148</v>
      </c>
      <c r="E597" s="213" t="s">
        <v>690</v>
      </c>
      <c r="F597" s="214" t="s">
        <v>691</v>
      </c>
      <c r="G597" s="215" t="s">
        <v>227</v>
      </c>
      <c r="H597" s="216" t="n">
        <v>26.977</v>
      </c>
      <c r="I597" s="217"/>
      <c r="J597" s="218" t="n">
        <f aca="false">ROUND(I597*H597,2)</f>
        <v>0</v>
      </c>
      <c r="K597" s="219"/>
      <c r="L597" s="30"/>
      <c r="M597" s="220"/>
      <c r="N597" s="221" t="s">
        <v>40</v>
      </c>
      <c r="O597" s="74"/>
      <c r="P597" s="222" t="n">
        <f aca="false">O597*H597</f>
        <v>0</v>
      </c>
      <c r="Q597" s="222" t="n">
        <v>0.00158</v>
      </c>
      <c r="R597" s="222" t="n">
        <f aca="false">Q597*H597</f>
        <v>0.04262366</v>
      </c>
      <c r="S597" s="222" t="n">
        <v>0</v>
      </c>
      <c r="T597" s="223" t="n">
        <f aca="false">S597*H597</f>
        <v>0</v>
      </c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R597" s="224" t="s">
        <v>152</v>
      </c>
      <c r="AT597" s="224" t="s">
        <v>148</v>
      </c>
      <c r="AU597" s="224" t="s">
        <v>85</v>
      </c>
      <c r="AY597" s="3" t="s">
        <v>146</v>
      </c>
      <c r="BE597" s="225" t="n">
        <f aca="false">IF(N597="základní",J597,0)</f>
        <v>0</v>
      </c>
      <c r="BF597" s="225" t="n">
        <f aca="false">IF(N597="snížená",J597,0)</f>
        <v>0</v>
      </c>
      <c r="BG597" s="225" t="n">
        <f aca="false">IF(N597="zákl. přenesená",J597,0)</f>
        <v>0</v>
      </c>
      <c r="BH597" s="225" t="n">
        <f aca="false">IF(N597="sníž. přenesená",J597,0)</f>
        <v>0</v>
      </c>
      <c r="BI597" s="225" t="n">
        <f aca="false">IF(N597="nulová",J597,0)</f>
        <v>0</v>
      </c>
      <c r="BJ597" s="3" t="s">
        <v>83</v>
      </c>
      <c r="BK597" s="225" t="n">
        <f aca="false">ROUND(I597*H597,2)</f>
        <v>0</v>
      </c>
      <c r="BL597" s="3" t="s">
        <v>152</v>
      </c>
      <c r="BM597" s="224" t="s">
        <v>692</v>
      </c>
    </row>
    <row r="598" s="226" customFormat="true" ht="12.8" hidden="false" customHeight="false" outlineLevel="0" collapsed="false">
      <c r="B598" s="227"/>
      <c r="C598" s="228"/>
      <c r="D598" s="229" t="s">
        <v>154</v>
      </c>
      <c r="E598" s="230"/>
      <c r="F598" s="231" t="s">
        <v>693</v>
      </c>
      <c r="G598" s="228"/>
      <c r="H598" s="232" t="n">
        <v>1.742</v>
      </c>
      <c r="I598" s="233"/>
      <c r="J598" s="228"/>
      <c r="K598" s="228"/>
      <c r="L598" s="234"/>
      <c r="M598" s="235"/>
      <c r="N598" s="236"/>
      <c r="O598" s="236"/>
      <c r="P598" s="236"/>
      <c r="Q598" s="236"/>
      <c r="R598" s="236"/>
      <c r="S598" s="236"/>
      <c r="T598" s="237"/>
      <c r="AT598" s="238" t="s">
        <v>154</v>
      </c>
      <c r="AU598" s="238" t="s">
        <v>85</v>
      </c>
      <c r="AV598" s="226" t="s">
        <v>85</v>
      </c>
      <c r="AW598" s="226" t="s">
        <v>31</v>
      </c>
      <c r="AX598" s="226" t="s">
        <v>75</v>
      </c>
      <c r="AY598" s="238" t="s">
        <v>146</v>
      </c>
    </row>
    <row r="599" s="226" customFormat="true" ht="12.8" hidden="false" customHeight="false" outlineLevel="0" collapsed="false">
      <c r="B599" s="227"/>
      <c r="C599" s="228"/>
      <c r="D599" s="229" t="s">
        <v>154</v>
      </c>
      <c r="E599" s="230"/>
      <c r="F599" s="231" t="s">
        <v>694</v>
      </c>
      <c r="G599" s="228"/>
      <c r="H599" s="232" t="n">
        <v>4.16</v>
      </c>
      <c r="I599" s="233"/>
      <c r="J599" s="228"/>
      <c r="K599" s="228"/>
      <c r="L599" s="234"/>
      <c r="M599" s="235"/>
      <c r="N599" s="236"/>
      <c r="O599" s="236"/>
      <c r="P599" s="236"/>
      <c r="Q599" s="236"/>
      <c r="R599" s="236"/>
      <c r="S599" s="236"/>
      <c r="T599" s="237"/>
      <c r="AT599" s="238" t="s">
        <v>154</v>
      </c>
      <c r="AU599" s="238" t="s">
        <v>85</v>
      </c>
      <c r="AV599" s="226" t="s">
        <v>85</v>
      </c>
      <c r="AW599" s="226" t="s">
        <v>31</v>
      </c>
      <c r="AX599" s="226" t="s">
        <v>75</v>
      </c>
      <c r="AY599" s="238" t="s">
        <v>146</v>
      </c>
    </row>
    <row r="600" s="226" customFormat="true" ht="12.8" hidden="false" customHeight="false" outlineLevel="0" collapsed="false">
      <c r="B600" s="227"/>
      <c r="C600" s="228"/>
      <c r="D600" s="229" t="s">
        <v>154</v>
      </c>
      <c r="E600" s="230"/>
      <c r="F600" s="231" t="s">
        <v>695</v>
      </c>
      <c r="G600" s="228"/>
      <c r="H600" s="232" t="n">
        <v>1.548</v>
      </c>
      <c r="I600" s="233"/>
      <c r="J600" s="228"/>
      <c r="K600" s="228"/>
      <c r="L600" s="234"/>
      <c r="M600" s="235"/>
      <c r="N600" s="236"/>
      <c r="O600" s="236"/>
      <c r="P600" s="236"/>
      <c r="Q600" s="236"/>
      <c r="R600" s="236"/>
      <c r="S600" s="236"/>
      <c r="T600" s="237"/>
      <c r="AT600" s="238" t="s">
        <v>154</v>
      </c>
      <c r="AU600" s="238" t="s">
        <v>85</v>
      </c>
      <c r="AV600" s="226" t="s">
        <v>85</v>
      </c>
      <c r="AW600" s="226" t="s">
        <v>31</v>
      </c>
      <c r="AX600" s="226" t="s">
        <v>75</v>
      </c>
      <c r="AY600" s="238" t="s">
        <v>146</v>
      </c>
    </row>
    <row r="601" s="226" customFormat="true" ht="12.8" hidden="false" customHeight="false" outlineLevel="0" collapsed="false">
      <c r="B601" s="227"/>
      <c r="C601" s="228"/>
      <c r="D601" s="229" t="s">
        <v>154</v>
      </c>
      <c r="E601" s="230"/>
      <c r="F601" s="231" t="s">
        <v>696</v>
      </c>
      <c r="G601" s="228"/>
      <c r="H601" s="232" t="n">
        <v>0.15</v>
      </c>
      <c r="I601" s="233"/>
      <c r="J601" s="228"/>
      <c r="K601" s="228"/>
      <c r="L601" s="234"/>
      <c r="M601" s="235"/>
      <c r="N601" s="236"/>
      <c r="O601" s="236"/>
      <c r="P601" s="236"/>
      <c r="Q601" s="236"/>
      <c r="R601" s="236"/>
      <c r="S601" s="236"/>
      <c r="T601" s="237"/>
      <c r="AT601" s="238" t="s">
        <v>154</v>
      </c>
      <c r="AU601" s="238" t="s">
        <v>85</v>
      </c>
      <c r="AV601" s="226" t="s">
        <v>85</v>
      </c>
      <c r="AW601" s="226" t="s">
        <v>31</v>
      </c>
      <c r="AX601" s="226" t="s">
        <v>75</v>
      </c>
      <c r="AY601" s="238" t="s">
        <v>146</v>
      </c>
    </row>
    <row r="602" s="251" customFormat="true" ht="12.8" hidden="false" customHeight="false" outlineLevel="0" collapsed="false">
      <c r="B602" s="252"/>
      <c r="C602" s="253"/>
      <c r="D602" s="229" t="s">
        <v>154</v>
      </c>
      <c r="E602" s="254"/>
      <c r="F602" s="255" t="s">
        <v>679</v>
      </c>
      <c r="G602" s="253"/>
      <c r="H602" s="256" t="n">
        <v>7.6</v>
      </c>
      <c r="I602" s="257"/>
      <c r="J602" s="253"/>
      <c r="K602" s="253"/>
      <c r="L602" s="258"/>
      <c r="M602" s="259"/>
      <c r="N602" s="260"/>
      <c r="O602" s="260"/>
      <c r="P602" s="260"/>
      <c r="Q602" s="260"/>
      <c r="R602" s="260"/>
      <c r="S602" s="260"/>
      <c r="T602" s="261"/>
      <c r="AT602" s="262" t="s">
        <v>154</v>
      </c>
      <c r="AU602" s="262" t="s">
        <v>85</v>
      </c>
      <c r="AV602" s="251" t="s">
        <v>160</v>
      </c>
      <c r="AW602" s="251" t="s">
        <v>31</v>
      </c>
      <c r="AX602" s="251" t="s">
        <v>75</v>
      </c>
      <c r="AY602" s="262" t="s">
        <v>146</v>
      </c>
    </row>
    <row r="603" s="226" customFormat="true" ht="12.8" hidden="false" customHeight="false" outlineLevel="0" collapsed="false">
      <c r="B603" s="227"/>
      <c r="C603" s="228"/>
      <c r="D603" s="229" t="s">
        <v>154</v>
      </c>
      <c r="E603" s="230"/>
      <c r="F603" s="231" t="s">
        <v>697</v>
      </c>
      <c r="G603" s="228"/>
      <c r="H603" s="232" t="n">
        <v>4.573</v>
      </c>
      <c r="I603" s="233"/>
      <c r="J603" s="228"/>
      <c r="K603" s="228"/>
      <c r="L603" s="234"/>
      <c r="M603" s="235"/>
      <c r="N603" s="236"/>
      <c r="O603" s="236"/>
      <c r="P603" s="236"/>
      <c r="Q603" s="236"/>
      <c r="R603" s="236"/>
      <c r="S603" s="236"/>
      <c r="T603" s="237"/>
      <c r="AT603" s="238" t="s">
        <v>154</v>
      </c>
      <c r="AU603" s="238" t="s">
        <v>85</v>
      </c>
      <c r="AV603" s="226" t="s">
        <v>85</v>
      </c>
      <c r="AW603" s="226" t="s">
        <v>31</v>
      </c>
      <c r="AX603" s="226" t="s">
        <v>75</v>
      </c>
      <c r="AY603" s="238" t="s">
        <v>146</v>
      </c>
    </row>
    <row r="604" s="226" customFormat="true" ht="12.8" hidden="false" customHeight="false" outlineLevel="0" collapsed="false">
      <c r="B604" s="227"/>
      <c r="C604" s="228"/>
      <c r="D604" s="229" t="s">
        <v>154</v>
      </c>
      <c r="E604" s="230"/>
      <c r="F604" s="231" t="s">
        <v>698</v>
      </c>
      <c r="G604" s="228"/>
      <c r="H604" s="232" t="n">
        <v>0.944</v>
      </c>
      <c r="I604" s="233"/>
      <c r="J604" s="228"/>
      <c r="K604" s="228"/>
      <c r="L604" s="234"/>
      <c r="M604" s="235"/>
      <c r="N604" s="236"/>
      <c r="O604" s="236"/>
      <c r="P604" s="236"/>
      <c r="Q604" s="236"/>
      <c r="R604" s="236"/>
      <c r="S604" s="236"/>
      <c r="T604" s="237"/>
      <c r="AT604" s="238" t="s">
        <v>154</v>
      </c>
      <c r="AU604" s="238" t="s">
        <v>85</v>
      </c>
      <c r="AV604" s="226" t="s">
        <v>85</v>
      </c>
      <c r="AW604" s="226" t="s">
        <v>31</v>
      </c>
      <c r="AX604" s="226" t="s">
        <v>75</v>
      </c>
      <c r="AY604" s="238" t="s">
        <v>146</v>
      </c>
    </row>
    <row r="605" s="226" customFormat="true" ht="12.8" hidden="false" customHeight="false" outlineLevel="0" collapsed="false">
      <c r="B605" s="227"/>
      <c r="C605" s="228"/>
      <c r="D605" s="229" t="s">
        <v>154</v>
      </c>
      <c r="E605" s="230"/>
      <c r="F605" s="231" t="s">
        <v>699</v>
      </c>
      <c r="G605" s="228"/>
      <c r="H605" s="232" t="n">
        <v>1.548</v>
      </c>
      <c r="I605" s="233"/>
      <c r="J605" s="228"/>
      <c r="K605" s="228"/>
      <c r="L605" s="234"/>
      <c r="M605" s="235"/>
      <c r="N605" s="236"/>
      <c r="O605" s="236"/>
      <c r="P605" s="236"/>
      <c r="Q605" s="236"/>
      <c r="R605" s="236"/>
      <c r="S605" s="236"/>
      <c r="T605" s="237"/>
      <c r="AT605" s="238" t="s">
        <v>154</v>
      </c>
      <c r="AU605" s="238" t="s">
        <v>85</v>
      </c>
      <c r="AV605" s="226" t="s">
        <v>85</v>
      </c>
      <c r="AW605" s="226" t="s">
        <v>31</v>
      </c>
      <c r="AX605" s="226" t="s">
        <v>75</v>
      </c>
      <c r="AY605" s="238" t="s">
        <v>146</v>
      </c>
    </row>
    <row r="606" s="226" customFormat="true" ht="12.8" hidden="false" customHeight="false" outlineLevel="0" collapsed="false">
      <c r="B606" s="227"/>
      <c r="C606" s="228"/>
      <c r="D606" s="229" t="s">
        <v>154</v>
      </c>
      <c r="E606" s="230"/>
      <c r="F606" s="231" t="s">
        <v>696</v>
      </c>
      <c r="G606" s="228"/>
      <c r="H606" s="232" t="n">
        <v>0.15</v>
      </c>
      <c r="I606" s="233"/>
      <c r="J606" s="228"/>
      <c r="K606" s="228"/>
      <c r="L606" s="234"/>
      <c r="M606" s="235"/>
      <c r="N606" s="236"/>
      <c r="O606" s="236"/>
      <c r="P606" s="236"/>
      <c r="Q606" s="236"/>
      <c r="R606" s="236"/>
      <c r="S606" s="236"/>
      <c r="T606" s="237"/>
      <c r="AT606" s="238" t="s">
        <v>154</v>
      </c>
      <c r="AU606" s="238" t="s">
        <v>85</v>
      </c>
      <c r="AV606" s="226" t="s">
        <v>85</v>
      </c>
      <c r="AW606" s="226" t="s">
        <v>31</v>
      </c>
      <c r="AX606" s="226" t="s">
        <v>75</v>
      </c>
      <c r="AY606" s="238" t="s">
        <v>146</v>
      </c>
    </row>
    <row r="607" s="251" customFormat="true" ht="12.8" hidden="false" customHeight="false" outlineLevel="0" collapsed="false">
      <c r="B607" s="252"/>
      <c r="C607" s="253"/>
      <c r="D607" s="229" t="s">
        <v>154</v>
      </c>
      <c r="E607" s="254"/>
      <c r="F607" s="255" t="s">
        <v>365</v>
      </c>
      <c r="G607" s="253"/>
      <c r="H607" s="256" t="n">
        <v>7.215</v>
      </c>
      <c r="I607" s="257"/>
      <c r="J607" s="253"/>
      <c r="K607" s="253"/>
      <c r="L607" s="258"/>
      <c r="M607" s="259"/>
      <c r="N607" s="260"/>
      <c r="O607" s="260"/>
      <c r="P607" s="260"/>
      <c r="Q607" s="260"/>
      <c r="R607" s="260"/>
      <c r="S607" s="260"/>
      <c r="T607" s="261"/>
      <c r="AT607" s="262" t="s">
        <v>154</v>
      </c>
      <c r="AU607" s="262" t="s">
        <v>85</v>
      </c>
      <c r="AV607" s="251" t="s">
        <v>160</v>
      </c>
      <c r="AW607" s="251" t="s">
        <v>31</v>
      </c>
      <c r="AX607" s="251" t="s">
        <v>75</v>
      </c>
      <c r="AY607" s="262" t="s">
        <v>146</v>
      </c>
    </row>
    <row r="608" s="226" customFormat="true" ht="12.8" hidden="false" customHeight="false" outlineLevel="0" collapsed="false">
      <c r="B608" s="227"/>
      <c r="C608" s="228"/>
      <c r="D608" s="229" t="s">
        <v>154</v>
      </c>
      <c r="E608" s="230"/>
      <c r="F608" s="231" t="s">
        <v>697</v>
      </c>
      <c r="G608" s="228"/>
      <c r="H608" s="232" t="n">
        <v>4.573</v>
      </c>
      <c r="I608" s="233"/>
      <c r="J608" s="228"/>
      <c r="K608" s="228"/>
      <c r="L608" s="234"/>
      <c r="M608" s="235"/>
      <c r="N608" s="236"/>
      <c r="O608" s="236"/>
      <c r="P608" s="236"/>
      <c r="Q608" s="236"/>
      <c r="R608" s="236"/>
      <c r="S608" s="236"/>
      <c r="T608" s="237"/>
      <c r="AT608" s="238" t="s">
        <v>154</v>
      </c>
      <c r="AU608" s="238" t="s">
        <v>85</v>
      </c>
      <c r="AV608" s="226" t="s">
        <v>85</v>
      </c>
      <c r="AW608" s="226" t="s">
        <v>31</v>
      </c>
      <c r="AX608" s="226" t="s">
        <v>75</v>
      </c>
      <c r="AY608" s="238" t="s">
        <v>146</v>
      </c>
    </row>
    <row r="609" s="226" customFormat="true" ht="12.8" hidden="false" customHeight="false" outlineLevel="0" collapsed="false">
      <c r="B609" s="227"/>
      <c r="C609" s="228"/>
      <c r="D609" s="229" t="s">
        <v>154</v>
      </c>
      <c r="E609" s="230"/>
      <c r="F609" s="231" t="s">
        <v>698</v>
      </c>
      <c r="G609" s="228"/>
      <c r="H609" s="232" t="n">
        <v>0.944</v>
      </c>
      <c r="I609" s="233"/>
      <c r="J609" s="228"/>
      <c r="K609" s="228"/>
      <c r="L609" s="234"/>
      <c r="M609" s="235"/>
      <c r="N609" s="236"/>
      <c r="O609" s="236"/>
      <c r="P609" s="236"/>
      <c r="Q609" s="236"/>
      <c r="R609" s="236"/>
      <c r="S609" s="236"/>
      <c r="T609" s="237"/>
      <c r="AT609" s="238" t="s">
        <v>154</v>
      </c>
      <c r="AU609" s="238" t="s">
        <v>85</v>
      </c>
      <c r="AV609" s="226" t="s">
        <v>85</v>
      </c>
      <c r="AW609" s="226" t="s">
        <v>31</v>
      </c>
      <c r="AX609" s="226" t="s">
        <v>75</v>
      </c>
      <c r="AY609" s="238" t="s">
        <v>146</v>
      </c>
    </row>
    <row r="610" s="226" customFormat="true" ht="12.8" hidden="false" customHeight="false" outlineLevel="0" collapsed="false">
      <c r="B610" s="227"/>
      <c r="C610" s="228"/>
      <c r="D610" s="229" t="s">
        <v>154</v>
      </c>
      <c r="E610" s="230"/>
      <c r="F610" s="231" t="s">
        <v>699</v>
      </c>
      <c r="G610" s="228"/>
      <c r="H610" s="232" t="n">
        <v>1.548</v>
      </c>
      <c r="I610" s="233"/>
      <c r="J610" s="228"/>
      <c r="K610" s="228"/>
      <c r="L610" s="234"/>
      <c r="M610" s="235"/>
      <c r="N610" s="236"/>
      <c r="O610" s="236"/>
      <c r="P610" s="236"/>
      <c r="Q610" s="236"/>
      <c r="R610" s="236"/>
      <c r="S610" s="236"/>
      <c r="T610" s="237"/>
      <c r="AT610" s="238" t="s">
        <v>154</v>
      </c>
      <c r="AU610" s="238" t="s">
        <v>85</v>
      </c>
      <c r="AV610" s="226" t="s">
        <v>85</v>
      </c>
      <c r="AW610" s="226" t="s">
        <v>31</v>
      </c>
      <c r="AX610" s="226" t="s">
        <v>75</v>
      </c>
      <c r="AY610" s="238" t="s">
        <v>146</v>
      </c>
    </row>
    <row r="611" s="226" customFormat="true" ht="12.8" hidden="false" customHeight="false" outlineLevel="0" collapsed="false">
      <c r="B611" s="227"/>
      <c r="C611" s="228"/>
      <c r="D611" s="229" t="s">
        <v>154</v>
      </c>
      <c r="E611" s="230"/>
      <c r="F611" s="231" t="s">
        <v>696</v>
      </c>
      <c r="G611" s="228"/>
      <c r="H611" s="232" t="n">
        <v>0.15</v>
      </c>
      <c r="I611" s="233"/>
      <c r="J611" s="228"/>
      <c r="K611" s="228"/>
      <c r="L611" s="234"/>
      <c r="M611" s="235"/>
      <c r="N611" s="236"/>
      <c r="O611" s="236"/>
      <c r="P611" s="236"/>
      <c r="Q611" s="236"/>
      <c r="R611" s="236"/>
      <c r="S611" s="236"/>
      <c r="T611" s="237"/>
      <c r="AT611" s="238" t="s">
        <v>154</v>
      </c>
      <c r="AU611" s="238" t="s">
        <v>85</v>
      </c>
      <c r="AV611" s="226" t="s">
        <v>85</v>
      </c>
      <c r="AW611" s="226" t="s">
        <v>31</v>
      </c>
      <c r="AX611" s="226" t="s">
        <v>75</v>
      </c>
      <c r="AY611" s="238" t="s">
        <v>146</v>
      </c>
    </row>
    <row r="612" s="251" customFormat="true" ht="12.8" hidden="false" customHeight="false" outlineLevel="0" collapsed="false">
      <c r="B612" s="252"/>
      <c r="C612" s="253"/>
      <c r="D612" s="229" t="s">
        <v>154</v>
      </c>
      <c r="E612" s="254"/>
      <c r="F612" s="255" t="s">
        <v>365</v>
      </c>
      <c r="G612" s="253"/>
      <c r="H612" s="256" t="n">
        <v>7.215</v>
      </c>
      <c r="I612" s="257"/>
      <c r="J612" s="253"/>
      <c r="K612" s="253"/>
      <c r="L612" s="258"/>
      <c r="M612" s="259"/>
      <c r="N612" s="260"/>
      <c r="O612" s="260"/>
      <c r="P612" s="260"/>
      <c r="Q612" s="260"/>
      <c r="R612" s="260"/>
      <c r="S612" s="260"/>
      <c r="T612" s="261"/>
      <c r="AT612" s="262" t="s">
        <v>154</v>
      </c>
      <c r="AU612" s="262" t="s">
        <v>85</v>
      </c>
      <c r="AV612" s="251" t="s">
        <v>160</v>
      </c>
      <c r="AW612" s="251" t="s">
        <v>31</v>
      </c>
      <c r="AX612" s="251" t="s">
        <v>75</v>
      </c>
      <c r="AY612" s="262" t="s">
        <v>146</v>
      </c>
    </row>
    <row r="613" s="226" customFormat="true" ht="12.8" hidden="false" customHeight="false" outlineLevel="0" collapsed="false">
      <c r="B613" s="227"/>
      <c r="C613" s="228"/>
      <c r="D613" s="229" t="s">
        <v>154</v>
      </c>
      <c r="E613" s="230"/>
      <c r="F613" s="231" t="s">
        <v>700</v>
      </c>
      <c r="G613" s="228"/>
      <c r="H613" s="232" t="n">
        <v>2.967</v>
      </c>
      <c r="I613" s="233"/>
      <c r="J613" s="228"/>
      <c r="K613" s="228"/>
      <c r="L613" s="234"/>
      <c r="M613" s="235"/>
      <c r="N613" s="236"/>
      <c r="O613" s="236"/>
      <c r="P613" s="236"/>
      <c r="Q613" s="236"/>
      <c r="R613" s="236"/>
      <c r="S613" s="236"/>
      <c r="T613" s="237"/>
      <c r="AT613" s="238" t="s">
        <v>154</v>
      </c>
      <c r="AU613" s="238" t="s">
        <v>85</v>
      </c>
      <c r="AV613" s="226" t="s">
        <v>85</v>
      </c>
      <c r="AW613" s="226" t="s">
        <v>31</v>
      </c>
      <c r="AX613" s="226" t="s">
        <v>75</v>
      </c>
      <c r="AY613" s="238" t="s">
        <v>146</v>
      </c>
    </row>
    <row r="614" s="226" customFormat="true" ht="12.8" hidden="false" customHeight="false" outlineLevel="0" collapsed="false">
      <c r="B614" s="227"/>
      <c r="C614" s="228"/>
      <c r="D614" s="229" t="s">
        <v>154</v>
      </c>
      <c r="E614" s="230"/>
      <c r="F614" s="231" t="s">
        <v>701</v>
      </c>
      <c r="G614" s="228"/>
      <c r="H614" s="232" t="n">
        <v>0.6</v>
      </c>
      <c r="I614" s="233"/>
      <c r="J614" s="228"/>
      <c r="K614" s="228"/>
      <c r="L614" s="234"/>
      <c r="M614" s="235"/>
      <c r="N614" s="236"/>
      <c r="O614" s="236"/>
      <c r="P614" s="236"/>
      <c r="Q614" s="236"/>
      <c r="R614" s="236"/>
      <c r="S614" s="236"/>
      <c r="T614" s="237"/>
      <c r="AT614" s="238" t="s">
        <v>154</v>
      </c>
      <c r="AU614" s="238" t="s">
        <v>85</v>
      </c>
      <c r="AV614" s="226" t="s">
        <v>85</v>
      </c>
      <c r="AW614" s="226" t="s">
        <v>31</v>
      </c>
      <c r="AX614" s="226" t="s">
        <v>75</v>
      </c>
      <c r="AY614" s="238" t="s">
        <v>146</v>
      </c>
    </row>
    <row r="615" s="251" customFormat="true" ht="12.8" hidden="false" customHeight="false" outlineLevel="0" collapsed="false">
      <c r="B615" s="252"/>
      <c r="C615" s="253"/>
      <c r="D615" s="229" t="s">
        <v>154</v>
      </c>
      <c r="E615" s="254"/>
      <c r="F615" s="255" t="s">
        <v>365</v>
      </c>
      <c r="G615" s="253"/>
      <c r="H615" s="256" t="n">
        <v>3.567</v>
      </c>
      <c r="I615" s="257"/>
      <c r="J615" s="253"/>
      <c r="K615" s="253"/>
      <c r="L615" s="258"/>
      <c r="M615" s="259"/>
      <c r="N615" s="260"/>
      <c r="O615" s="260"/>
      <c r="P615" s="260"/>
      <c r="Q615" s="260"/>
      <c r="R615" s="260"/>
      <c r="S615" s="260"/>
      <c r="T615" s="261"/>
      <c r="AT615" s="262" t="s">
        <v>154</v>
      </c>
      <c r="AU615" s="262" t="s">
        <v>85</v>
      </c>
      <c r="AV615" s="251" t="s">
        <v>160</v>
      </c>
      <c r="AW615" s="251" t="s">
        <v>31</v>
      </c>
      <c r="AX615" s="251" t="s">
        <v>75</v>
      </c>
      <c r="AY615" s="262" t="s">
        <v>146</v>
      </c>
    </row>
    <row r="616" s="226" customFormat="true" ht="12.8" hidden="false" customHeight="false" outlineLevel="0" collapsed="false">
      <c r="B616" s="227"/>
      <c r="C616" s="228"/>
      <c r="D616" s="229" t="s">
        <v>154</v>
      </c>
      <c r="E616" s="230"/>
      <c r="F616" s="231" t="s">
        <v>702</v>
      </c>
      <c r="G616" s="228"/>
      <c r="H616" s="232" t="n">
        <v>1.38</v>
      </c>
      <c r="I616" s="233"/>
      <c r="J616" s="228"/>
      <c r="K616" s="228"/>
      <c r="L616" s="234"/>
      <c r="M616" s="235"/>
      <c r="N616" s="236"/>
      <c r="O616" s="236"/>
      <c r="P616" s="236"/>
      <c r="Q616" s="236"/>
      <c r="R616" s="236"/>
      <c r="S616" s="236"/>
      <c r="T616" s="237"/>
      <c r="AT616" s="238" t="s">
        <v>154</v>
      </c>
      <c r="AU616" s="238" t="s">
        <v>85</v>
      </c>
      <c r="AV616" s="226" t="s">
        <v>85</v>
      </c>
      <c r="AW616" s="226" t="s">
        <v>31</v>
      </c>
      <c r="AX616" s="226" t="s">
        <v>75</v>
      </c>
      <c r="AY616" s="238" t="s">
        <v>146</v>
      </c>
    </row>
    <row r="617" s="239" customFormat="true" ht="12.8" hidden="false" customHeight="false" outlineLevel="0" collapsed="false">
      <c r="B617" s="240"/>
      <c r="C617" s="241"/>
      <c r="D617" s="229" t="s">
        <v>154</v>
      </c>
      <c r="E617" s="242"/>
      <c r="F617" s="243" t="s">
        <v>159</v>
      </c>
      <c r="G617" s="241"/>
      <c r="H617" s="244" t="n">
        <v>26.977</v>
      </c>
      <c r="I617" s="245"/>
      <c r="J617" s="241"/>
      <c r="K617" s="241"/>
      <c r="L617" s="246"/>
      <c r="M617" s="247"/>
      <c r="N617" s="248"/>
      <c r="O617" s="248"/>
      <c r="P617" s="248"/>
      <c r="Q617" s="248"/>
      <c r="R617" s="248"/>
      <c r="S617" s="248"/>
      <c r="T617" s="249"/>
      <c r="AT617" s="250" t="s">
        <v>154</v>
      </c>
      <c r="AU617" s="250" t="s">
        <v>85</v>
      </c>
      <c r="AV617" s="239" t="s">
        <v>152</v>
      </c>
      <c r="AW617" s="239" t="s">
        <v>31</v>
      </c>
      <c r="AX617" s="239" t="s">
        <v>83</v>
      </c>
      <c r="AY617" s="250" t="s">
        <v>146</v>
      </c>
    </row>
    <row r="618" s="31" customFormat="true" ht="24.15" hidden="false" customHeight="true" outlineLevel="0" collapsed="false">
      <c r="A618" s="24"/>
      <c r="B618" s="25"/>
      <c r="C618" s="212" t="s">
        <v>703</v>
      </c>
      <c r="D618" s="212" t="s">
        <v>148</v>
      </c>
      <c r="E618" s="213" t="s">
        <v>704</v>
      </c>
      <c r="F618" s="214" t="s">
        <v>705</v>
      </c>
      <c r="G618" s="215" t="s">
        <v>227</v>
      </c>
      <c r="H618" s="216" t="n">
        <v>1.89</v>
      </c>
      <c r="I618" s="217"/>
      <c r="J618" s="218" t="n">
        <f aca="false">ROUND(I618*H618,2)</f>
        <v>0</v>
      </c>
      <c r="K618" s="219"/>
      <c r="L618" s="30"/>
      <c r="M618" s="220"/>
      <c r="N618" s="221" t="s">
        <v>40</v>
      </c>
      <c r="O618" s="74"/>
      <c r="P618" s="222" t="n">
        <f aca="false">O618*H618</f>
        <v>0</v>
      </c>
      <c r="Q618" s="222" t="n">
        <v>0.04795</v>
      </c>
      <c r="R618" s="222" t="n">
        <f aca="false">Q618*H618</f>
        <v>0.0906255</v>
      </c>
      <c r="S618" s="222" t="n">
        <v>0</v>
      </c>
      <c r="T618" s="223" t="n">
        <f aca="false">S618*H618</f>
        <v>0</v>
      </c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R618" s="224" t="s">
        <v>152</v>
      </c>
      <c r="AT618" s="224" t="s">
        <v>148</v>
      </c>
      <c r="AU618" s="224" t="s">
        <v>85</v>
      </c>
      <c r="AY618" s="3" t="s">
        <v>146</v>
      </c>
      <c r="BE618" s="225" t="n">
        <f aca="false">IF(N618="základní",J618,0)</f>
        <v>0</v>
      </c>
      <c r="BF618" s="225" t="n">
        <f aca="false">IF(N618="snížená",J618,0)</f>
        <v>0</v>
      </c>
      <c r="BG618" s="225" t="n">
        <f aca="false">IF(N618="zákl. přenesená",J618,0)</f>
        <v>0</v>
      </c>
      <c r="BH618" s="225" t="n">
        <f aca="false">IF(N618="sníž. přenesená",J618,0)</f>
        <v>0</v>
      </c>
      <c r="BI618" s="225" t="n">
        <f aca="false">IF(N618="nulová",J618,0)</f>
        <v>0</v>
      </c>
      <c r="BJ618" s="3" t="s">
        <v>83</v>
      </c>
      <c r="BK618" s="225" t="n">
        <f aca="false">ROUND(I618*H618,2)</f>
        <v>0</v>
      </c>
      <c r="BL618" s="3" t="s">
        <v>152</v>
      </c>
      <c r="BM618" s="224" t="s">
        <v>706</v>
      </c>
    </row>
    <row r="619" s="226" customFormat="true" ht="12.8" hidden="false" customHeight="false" outlineLevel="0" collapsed="false">
      <c r="B619" s="227"/>
      <c r="C619" s="228"/>
      <c r="D619" s="229" t="s">
        <v>154</v>
      </c>
      <c r="E619" s="230"/>
      <c r="F619" s="231" t="s">
        <v>707</v>
      </c>
      <c r="G619" s="228"/>
      <c r="H619" s="232" t="n">
        <v>1.89</v>
      </c>
      <c r="I619" s="233"/>
      <c r="J619" s="228"/>
      <c r="K619" s="228"/>
      <c r="L619" s="234"/>
      <c r="M619" s="235"/>
      <c r="N619" s="236"/>
      <c r="O619" s="236"/>
      <c r="P619" s="236"/>
      <c r="Q619" s="236"/>
      <c r="R619" s="236"/>
      <c r="S619" s="236"/>
      <c r="T619" s="237"/>
      <c r="AT619" s="238" t="s">
        <v>154</v>
      </c>
      <c r="AU619" s="238" t="s">
        <v>85</v>
      </c>
      <c r="AV619" s="226" t="s">
        <v>85</v>
      </c>
      <c r="AW619" s="226" t="s">
        <v>31</v>
      </c>
      <c r="AX619" s="226" t="s">
        <v>83</v>
      </c>
      <c r="AY619" s="238" t="s">
        <v>146</v>
      </c>
    </row>
    <row r="620" s="31" customFormat="true" ht="14.4" hidden="false" customHeight="true" outlineLevel="0" collapsed="false">
      <c r="A620" s="24"/>
      <c r="B620" s="25"/>
      <c r="C620" s="212" t="s">
        <v>708</v>
      </c>
      <c r="D620" s="212" t="s">
        <v>148</v>
      </c>
      <c r="E620" s="213" t="s">
        <v>709</v>
      </c>
      <c r="F620" s="214" t="s">
        <v>710</v>
      </c>
      <c r="G620" s="215" t="s">
        <v>151</v>
      </c>
      <c r="H620" s="216" t="n">
        <v>3.709</v>
      </c>
      <c r="I620" s="217"/>
      <c r="J620" s="218" t="n">
        <f aca="false">ROUND(I620*H620,2)</f>
        <v>0</v>
      </c>
      <c r="K620" s="219"/>
      <c r="L620" s="30"/>
      <c r="M620" s="220"/>
      <c r="N620" s="221" t="s">
        <v>40</v>
      </c>
      <c r="O620" s="74"/>
      <c r="P620" s="222" t="n">
        <f aca="false">O620*H620</f>
        <v>0</v>
      </c>
      <c r="Q620" s="222" t="n">
        <v>2.45329</v>
      </c>
      <c r="R620" s="222" t="n">
        <f aca="false">Q620*H620</f>
        <v>9.09925261</v>
      </c>
      <c r="S620" s="222" t="n">
        <v>0</v>
      </c>
      <c r="T620" s="223" t="n">
        <f aca="false">S620*H620</f>
        <v>0</v>
      </c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R620" s="224" t="s">
        <v>152</v>
      </c>
      <c r="AT620" s="224" t="s">
        <v>148</v>
      </c>
      <c r="AU620" s="224" t="s">
        <v>85</v>
      </c>
      <c r="AY620" s="3" t="s">
        <v>146</v>
      </c>
      <c r="BE620" s="225" t="n">
        <f aca="false">IF(N620="základní",J620,0)</f>
        <v>0</v>
      </c>
      <c r="BF620" s="225" t="n">
        <f aca="false">IF(N620="snížená",J620,0)</f>
        <v>0</v>
      </c>
      <c r="BG620" s="225" t="n">
        <f aca="false">IF(N620="zákl. přenesená",J620,0)</f>
        <v>0</v>
      </c>
      <c r="BH620" s="225" t="n">
        <f aca="false">IF(N620="sníž. přenesená",J620,0)</f>
        <v>0</v>
      </c>
      <c r="BI620" s="225" t="n">
        <f aca="false">IF(N620="nulová",J620,0)</f>
        <v>0</v>
      </c>
      <c r="BJ620" s="3" t="s">
        <v>83</v>
      </c>
      <c r="BK620" s="225" t="n">
        <f aca="false">ROUND(I620*H620,2)</f>
        <v>0</v>
      </c>
      <c r="BL620" s="3" t="s">
        <v>152</v>
      </c>
      <c r="BM620" s="224" t="s">
        <v>711</v>
      </c>
    </row>
    <row r="621" s="226" customFormat="true" ht="12.8" hidden="false" customHeight="false" outlineLevel="0" collapsed="false">
      <c r="B621" s="227"/>
      <c r="C621" s="228"/>
      <c r="D621" s="229" t="s">
        <v>154</v>
      </c>
      <c r="E621" s="230"/>
      <c r="F621" s="231" t="s">
        <v>712</v>
      </c>
      <c r="G621" s="228"/>
      <c r="H621" s="232" t="n">
        <v>1.824</v>
      </c>
      <c r="I621" s="233"/>
      <c r="J621" s="228"/>
      <c r="K621" s="228"/>
      <c r="L621" s="234"/>
      <c r="M621" s="235"/>
      <c r="N621" s="236"/>
      <c r="O621" s="236"/>
      <c r="P621" s="236"/>
      <c r="Q621" s="236"/>
      <c r="R621" s="236"/>
      <c r="S621" s="236"/>
      <c r="T621" s="237"/>
      <c r="AT621" s="238" t="s">
        <v>154</v>
      </c>
      <c r="AU621" s="238" t="s">
        <v>85</v>
      </c>
      <c r="AV621" s="226" t="s">
        <v>85</v>
      </c>
      <c r="AW621" s="226" t="s">
        <v>31</v>
      </c>
      <c r="AX621" s="226" t="s">
        <v>75</v>
      </c>
      <c r="AY621" s="238" t="s">
        <v>146</v>
      </c>
    </row>
    <row r="622" s="226" customFormat="true" ht="12.8" hidden="false" customHeight="false" outlineLevel="0" collapsed="false">
      <c r="B622" s="227"/>
      <c r="C622" s="228"/>
      <c r="D622" s="229" t="s">
        <v>154</v>
      </c>
      <c r="E622" s="230"/>
      <c r="F622" s="231" t="s">
        <v>713</v>
      </c>
      <c r="G622" s="228"/>
      <c r="H622" s="232" t="n">
        <v>1.368</v>
      </c>
      <c r="I622" s="233"/>
      <c r="J622" s="228"/>
      <c r="K622" s="228"/>
      <c r="L622" s="234"/>
      <c r="M622" s="235"/>
      <c r="N622" s="236"/>
      <c r="O622" s="236"/>
      <c r="P622" s="236"/>
      <c r="Q622" s="236"/>
      <c r="R622" s="236"/>
      <c r="S622" s="236"/>
      <c r="T622" s="237"/>
      <c r="AT622" s="238" t="s">
        <v>154</v>
      </c>
      <c r="AU622" s="238" t="s">
        <v>85</v>
      </c>
      <c r="AV622" s="226" t="s">
        <v>85</v>
      </c>
      <c r="AW622" s="226" t="s">
        <v>31</v>
      </c>
      <c r="AX622" s="226" t="s">
        <v>75</v>
      </c>
      <c r="AY622" s="238" t="s">
        <v>146</v>
      </c>
    </row>
    <row r="623" s="226" customFormat="true" ht="12.8" hidden="false" customHeight="false" outlineLevel="0" collapsed="false">
      <c r="B623" s="227"/>
      <c r="C623" s="228"/>
      <c r="D623" s="229" t="s">
        <v>154</v>
      </c>
      <c r="E623" s="230"/>
      <c r="F623" s="231" t="s">
        <v>714</v>
      </c>
      <c r="G623" s="228"/>
      <c r="H623" s="232" t="n">
        <v>0.063</v>
      </c>
      <c r="I623" s="233"/>
      <c r="J623" s="228"/>
      <c r="K623" s="228"/>
      <c r="L623" s="234"/>
      <c r="M623" s="235"/>
      <c r="N623" s="236"/>
      <c r="O623" s="236"/>
      <c r="P623" s="236"/>
      <c r="Q623" s="236"/>
      <c r="R623" s="236"/>
      <c r="S623" s="236"/>
      <c r="T623" s="237"/>
      <c r="AT623" s="238" t="s">
        <v>154</v>
      </c>
      <c r="AU623" s="238" t="s">
        <v>85</v>
      </c>
      <c r="AV623" s="226" t="s">
        <v>85</v>
      </c>
      <c r="AW623" s="226" t="s">
        <v>31</v>
      </c>
      <c r="AX623" s="226" t="s">
        <v>75</v>
      </c>
      <c r="AY623" s="238" t="s">
        <v>146</v>
      </c>
    </row>
    <row r="624" s="226" customFormat="true" ht="12.8" hidden="false" customHeight="false" outlineLevel="0" collapsed="false">
      <c r="B624" s="227"/>
      <c r="C624" s="228"/>
      <c r="D624" s="229" t="s">
        <v>154</v>
      </c>
      <c r="E624" s="230"/>
      <c r="F624" s="231" t="s">
        <v>715</v>
      </c>
      <c r="G624" s="228"/>
      <c r="H624" s="232" t="n">
        <v>0.128</v>
      </c>
      <c r="I624" s="233"/>
      <c r="J624" s="228"/>
      <c r="K624" s="228"/>
      <c r="L624" s="234"/>
      <c r="M624" s="235"/>
      <c r="N624" s="236"/>
      <c r="O624" s="236"/>
      <c r="P624" s="236"/>
      <c r="Q624" s="236"/>
      <c r="R624" s="236"/>
      <c r="S624" s="236"/>
      <c r="T624" s="237"/>
      <c r="AT624" s="238" t="s">
        <v>154</v>
      </c>
      <c r="AU624" s="238" t="s">
        <v>85</v>
      </c>
      <c r="AV624" s="226" t="s">
        <v>85</v>
      </c>
      <c r="AW624" s="226" t="s">
        <v>31</v>
      </c>
      <c r="AX624" s="226" t="s">
        <v>75</v>
      </c>
      <c r="AY624" s="238" t="s">
        <v>146</v>
      </c>
    </row>
    <row r="625" s="226" customFormat="true" ht="12.8" hidden="false" customHeight="false" outlineLevel="0" collapsed="false">
      <c r="B625" s="227"/>
      <c r="C625" s="228"/>
      <c r="D625" s="229" t="s">
        <v>154</v>
      </c>
      <c r="E625" s="230"/>
      <c r="F625" s="231" t="s">
        <v>716</v>
      </c>
      <c r="G625" s="228"/>
      <c r="H625" s="232" t="n">
        <v>0.326</v>
      </c>
      <c r="I625" s="233"/>
      <c r="J625" s="228"/>
      <c r="K625" s="228"/>
      <c r="L625" s="234"/>
      <c r="M625" s="235"/>
      <c r="N625" s="236"/>
      <c r="O625" s="236"/>
      <c r="P625" s="236"/>
      <c r="Q625" s="236"/>
      <c r="R625" s="236"/>
      <c r="S625" s="236"/>
      <c r="T625" s="237"/>
      <c r="AT625" s="238" t="s">
        <v>154</v>
      </c>
      <c r="AU625" s="238" t="s">
        <v>85</v>
      </c>
      <c r="AV625" s="226" t="s">
        <v>85</v>
      </c>
      <c r="AW625" s="226" t="s">
        <v>31</v>
      </c>
      <c r="AX625" s="226" t="s">
        <v>75</v>
      </c>
      <c r="AY625" s="238" t="s">
        <v>146</v>
      </c>
    </row>
    <row r="626" s="239" customFormat="true" ht="12.8" hidden="false" customHeight="false" outlineLevel="0" collapsed="false">
      <c r="B626" s="240"/>
      <c r="C626" s="241"/>
      <c r="D626" s="229" t="s">
        <v>154</v>
      </c>
      <c r="E626" s="242"/>
      <c r="F626" s="243" t="s">
        <v>159</v>
      </c>
      <c r="G626" s="241"/>
      <c r="H626" s="244" t="n">
        <v>3.709</v>
      </c>
      <c r="I626" s="245"/>
      <c r="J626" s="241"/>
      <c r="K626" s="241"/>
      <c r="L626" s="246"/>
      <c r="M626" s="247"/>
      <c r="N626" s="248"/>
      <c r="O626" s="248"/>
      <c r="P626" s="248"/>
      <c r="Q626" s="248"/>
      <c r="R626" s="248"/>
      <c r="S626" s="248"/>
      <c r="T626" s="249"/>
      <c r="AT626" s="250" t="s">
        <v>154</v>
      </c>
      <c r="AU626" s="250" t="s">
        <v>85</v>
      </c>
      <c r="AV626" s="239" t="s">
        <v>152</v>
      </c>
      <c r="AW626" s="239" t="s">
        <v>31</v>
      </c>
      <c r="AX626" s="239" t="s">
        <v>83</v>
      </c>
      <c r="AY626" s="250" t="s">
        <v>146</v>
      </c>
    </row>
    <row r="627" s="31" customFormat="true" ht="24.15" hidden="false" customHeight="true" outlineLevel="0" collapsed="false">
      <c r="A627" s="24"/>
      <c r="B627" s="25"/>
      <c r="C627" s="212" t="s">
        <v>717</v>
      </c>
      <c r="D627" s="212" t="s">
        <v>148</v>
      </c>
      <c r="E627" s="213" t="s">
        <v>718</v>
      </c>
      <c r="F627" s="214" t="s">
        <v>719</v>
      </c>
      <c r="G627" s="215" t="s">
        <v>227</v>
      </c>
      <c r="H627" s="216" t="n">
        <v>41.528</v>
      </c>
      <c r="I627" s="217"/>
      <c r="J627" s="218" t="n">
        <f aca="false">ROUND(I627*H627,2)</f>
        <v>0</v>
      </c>
      <c r="K627" s="219"/>
      <c r="L627" s="30"/>
      <c r="M627" s="220"/>
      <c r="N627" s="221" t="s">
        <v>40</v>
      </c>
      <c r="O627" s="74"/>
      <c r="P627" s="222" t="n">
        <f aca="false">O627*H627</f>
        <v>0</v>
      </c>
      <c r="Q627" s="222" t="n">
        <v>0.00244</v>
      </c>
      <c r="R627" s="222" t="n">
        <f aca="false">Q627*H627</f>
        <v>0.10132832</v>
      </c>
      <c r="S627" s="222" t="n">
        <v>0</v>
      </c>
      <c r="T627" s="223" t="n">
        <f aca="false">S627*H627</f>
        <v>0</v>
      </c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R627" s="224" t="s">
        <v>152</v>
      </c>
      <c r="AT627" s="224" t="s">
        <v>148</v>
      </c>
      <c r="AU627" s="224" t="s">
        <v>85</v>
      </c>
      <c r="AY627" s="3" t="s">
        <v>146</v>
      </c>
      <c r="BE627" s="225" t="n">
        <f aca="false">IF(N627="základní",J627,0)</f>
        <v>0</v>
      </c>
      <c r="BF627" s="225" t="n">
        <f aca="false">IF(N627="snížená",J627,0)</f>
        <v>0</v>
      </c>
      <c r="BG627" s="225" t="n">
        <f aca="false">IF(N627="zákl. přenesená",J627,0)</f>
        <v>0</v>
      </c>
      <c r="BH627" s="225" t="n">
        <f aca="false">IF(N627="sníž. přenesená",J627,0)</f>
        <v>0</v>
      </c>
      <c r="BI627" s="225" t="n">
        <f aca="false">IF(N627="nulová",J627,0)</f>
        <v>0</v>
      </c>
      <c r="BJ627" s="3" t="s">
        <v>83</v>
      </c>
      <c r="BK627" s="225" t="n">
        <f aca="false">ROUND(I627*H627,2)</f>
        <v>0</v>
      </c>
      <c r="BL627" s="3" t="s">
        <v>152</v>
      </c>
      <c r="BM627" s="224" t="s">
        <v>720</v>
      </c>
    </row>
    <row r="628" s="226" customFormat="true" ht="12.8" hidden="false" customHeight="false" outlineLevel="0" collapsed="false">
      <c r="B628" s="227"/>
      <c r="C628" s="228"/>
      <c r="D628" s="229" t="s">
        <v>154</v>
      </c>
      <c r="E628" s="230"/>
      <c r="F628" s="231" t="s">
        <v>721</v>
      </c>
      <c r="G628" s="228"/>
      <c r="H628" s="232" t="n">
        <v>18.24</v>
      </c>
      <c r="I628" s="233"/>
      <c r="J628" s="228"/>
      <c r="K628" s="228"/>
      <c r="L628" s="234"/>
      <c r="M628" s="235"/>
      <c r="N628" s="236"/>
      <c r="O628" s="236"/>
      <c r="P628" s="236"/>
      <c r="Q628" s="236"/>
      <c r="R628" s="236"/>
      <c r="S628" s="236"/>
      <c r="T628" s="237"/>
      <c r="AT628" s="238" t="s">
        <v>154</v>
      </c>
      <c r="AU628" s="238" t="s">
        <v>85</v>
      </c>
      <c r="AV628" s="226" t="s">
        <v>85</v>
      </c>
      <c r="AW628" s="226" t="s">
        <v>31</v>
      </c>
      <c r="AX628" s="226" t="s">
        <v>75</v>
      </c>
      <c r="AY628" s="238" t="s">
        <v>146</v>
      </c>
    </row>
    <row r="629" s="226" customFormat="true" ht="12.8" hidden="false" customHeight="false" outlineLevel="0" collapsed="false">
      <c r="B629" s="227"/>
      <c r="C629" s="228"/>
      <c r="D629" s="229" t="s">
        <v>154</v>
      </c>
      <c r="E629" s="230"/>
      <c r="F629" s="231" t="s">
        <v>722</v>
      </c>
      <c r="G629" s="228"/>
      <c r="H629" s="232" t="n">
        <v>14.535</v>
      </c>
      <c r="I629" s="233"/>
      <c r="J629" s="228"/>
      <c r="K629" s="228"/>
      <c r="L629" s="234"/>
      <c r="M629" s="235"/>
      <c r="N629" s="236"/>
      <c r="O629" s="236"/>
      <c r="P629" s="236"/>
      <c r="Q629" s="236"/>
      <c r="R629" s="236"/>
      <c r="S629" s="236"/>
      <c r="T629" s="237"/>
      <c r="AT629" s="238" t="s">
        <v>154</v>
      </c>
      <c r="AU629" s="238" t="s">
        <v>85</v>
      </c>
      <c r="AV629" s="226" t="s">
        <v>85</v>
      </c>
      <c r="AW629" s="226" t="s">
        <v>31</v>
      </c>
      <c r="AX629" s="226" t="s">
        <v>75</v>
      </c>
      <c r="AY629" s="238" t="s">
        <v>146</v>
      </c>
    </row>
    <row r="630" s="226" customFormat="true" ht="12.8" hidden="false" customHeight="false" outlineLevel="0" collapsed="false">
      <c r="B630" s="227"/>
      <c r="C630" s="228"/>
      <c r="D630" s="229" t="s">
        <v>154</v>
      </c>
      <c r="E630" s="230"/>
      <c r="F630" s="231" t="s">
        <v>723</v>
      </c>
      <c r="G630" s="228"/>
      <c r="H630" s="232" t="n">
        <v>1.831</v>
      </c>
      <c r="I630" s="233"/>
      <c r="J630" s="228"/>
      <c r="K630" s="228"/>
      <c r="L630" s="234"/>
      <c r="M630" s="235"/>
      <c r="N630" s="236"/>
      <c r="O630" s="236"/>
      <c r="P630" s="236"/>
      <c r="Q630" s="236"/>
      <c r="R630" s="236"/>
      <c r="S630" s="236"/>
      <c r="T630" s="237"/>
      <c r="AT630" s="238" t="s">
        <v>154</v>
      </c>
      <c r="AU630" s="238" t="s">
        <v>85</v>
      </c>
      <c r="AV630" s="226" t="s">
        <v>85</v>
      </c>
      <c r="AW630" s="226" t="s">
        <v>31</v>
      </c>
      <c r="AX630" s="226" t="s">
        <v>75</v>
      </c>
      <c r="AY630" s="238" t="s">
        <v>146</v>
      </c>
    </row>
    <row r="631" s="226" customFormat="true" ht="12.8" hidden="false" customHeight="false" outlineLevel="0" collapsed="false">
      <c r="B631" s="227"/>
      <c r="C631" s="228"/>
      <c r="D631" s="229" t="s">
        <v>154</v>
      </c>
      <c r="E631" s="230"/>
      <c r="F631" s="231" t="s">
        <v>724</v>
      </c>
      <c r="G631" s="228"/>
      <c r="H631" s="232" t="n">
        <v>6.922</v>
      </c>
      <c r="I631" s="233"/>
      <c r="J631" s="228"/>
      <c r="K631" s="228"/>
      <c r="L631" s="234"/>
      <c r="M631" s="235"/>
      <c r="N631" s="236"/>
      <c r="O631" s="236"/>
      <c r="P631" s="236"/>
      <c r="Q631" s="236"/>
      <c r="R631" s="236"/>
      <c r="S631" s="236"/>
      <c r="T631" s="237"/>
      <c r="AT631" s="238" t="s">
        <v>154</v>
      </c>
      <c r="AU631" s="238" t="s">
        <v>85</v>
      </c>
      <c r="AV631" s="226" t="s">
        <v>85</v>
      </c>
      <c r="AW631" s="226" t="s">
        <v>31</v>
      </c>
      <c r="AX631" s="226" t="s">
        <v>75</v>
      </c>
      <c r="AY631" s="238" t="s">
        <v>146</v>
      </c>
    </row>
    <row r="632" s="239" customFormat="true" ht="12.8" hidden="false" customHeight="false" outlineLevel="0" collapsed="false">
      <c r="B632" s="240"/>
      <c r="C632" s="241"/>
      <c r="D632" s="229" t="s">
        <v>154</v>
      </c>
      <c r="E632" s="242"/>
      <c r="F632" s="243" t="s">
        <v>159</v>
      </c>
      <c r="G632" s="241"/>
      <c r="H632" s="244" t="n">
        <v>41.528</v>
      </c>
      <c r="I632" s="245"/>
      <c r="J632" s="241"/>
      <c r="K632" s="241"/>
      <c r="L632" s="246"/>
      <c r="M632" s="247"/>
      <c r="N632" s="248"/>
      <c r="O632" s="248"/>
      <c r="P632" s="248"/>
      <c r="Q632" s="248"/>
      <c r="R632" s="248"/>
      <c r="S632" s="248"/>
      <c r="T632" s="249"/>
      <c r="AT632" s="250" t="s">
        <v>154</v>
      </c>
      <c r="AU632" s="250" t="s">
        <v>85</v>
      </c>
      <c r="AV632" s="239" t="s">
        <v>152</v>
      </c>
      <c r="AW632" s="239" t="s">
        <v>31</v>
      </c>
      <c r="AX632" s="239" t="s">
        <v>83</v>
      </c>
      <c r="AY632" s="250" t="s">
        <v>146</v>
      </c>
    </row>
    <row r="633" s="31" customFormat="true" ht="24.15" hidden="false" customHeight="true" outlineLevel="0" collapsed="false">
      <c r="A633" s="24"/>
      <c r="B633" s="25"/>
      <c r="C633" s="212" t="s">
        <v>725</v>
      </c>
      <c r="D633" s="212" t="s">
        <v>148</v>
      </c>
      <c r="E633" s="213" t="s">
        <v>726</v>
      </c>
      <c r="F633" s="214" t="s">
        <v>727</v>
      </c>
      <c r="G633" s="215" t="s">
        <v>227</v>
      </c>
      <c r="H633" s="216" t="n">
        <v>41.528</v>
      </c>
      <c r="I633" s="217"/>
      <c r="J633" s="218" t="n">
        <f aca="false">ROUND(I633*H633,2)</f>
        <v>0</v>
      </c>
      <c r="K633" s="219"/>
      <c r="L633" s="30"/>
      <c r="M633" s="220"/>
      <c r="N633" s="221" t="s">
        <v>40</v>
      </c>
      <c r="O633" s="74"/>
      <c r="P633" s="222" t="n">
        <f aca="false">O633*H633</f>
        <v>0</v>
      </c>
      <c r="Q633" s="222" t="n">
        <v>0</v>
      </c>
      <c r="R633" s="222" t="n">
        <f aca="false">Q633*H633</f>
        <v>0</v>
      </c>
      <c r="S633" s="222" t="n">
        <v>0</v>
      </c>
      <c r="T633" s="223" t="n">
        <f aca="false">S633*H633</f>
        <v>0</v>
      </c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R633" s="224" t="s">
        <v>152</v>
      </c>
      <c r="AT633" s="224" t="s">
        <v>148</v>
      </c>
      <c r="AU633" s="224" t="s">
        <v>85</v>
      </c>
      <c r="AY633" s="3" t="s">
        <v>146</v>
      </c>
      <c r="BE633" s="225" t="n">
        <f aca="false">IF(N633="základní",J633,0)</f>
        <v>0</v>
      </c>
      <c r="BF633" s="225" t="n">
        <f aca="false">IF(N633="snížená",J633,0)</f>
        <v>0</v>
      </c>
      <c r="BG633" s="225" t="n">
        <f aca="false">IF(N633="zákl. přenesená",J633,0)</f>
        <v>0</v>
      </c>
      <c r="BH633" s="225" t="n">
        <f aca="false">IF(N633="sníž. přenesená",J633,0)</f>
        <v>0</v>
      </c>
      <c r="BI633" s="225" t="n">
        <f aca="false">IF(N633="nulová",J633,0)</f>
        <v>0</v>
      </c>
      <c r="BJ633" s="3" t="s">
        <v>83</v>
      </c>
      <c r="BK633" s="225" t="n">
        <f aca="false">ROUND(I633*H633,2)</f>
        <v>0</v>
      </c>
      <c r="BL633" s="3" t="s">
        <v>152</v>
      </c>
      <c r="BM633" s="224" t="s">
        <v>728</v>
      </c>
    </row>
    <row r="634" s="31" customFormat="true" ht="14.4" hidden="false" customHeight="true" outlineLevel="0" collapsed="false">
      <c r="A634" s="24"/>
      <c r="B634" s="25"/>
      <c r="C634" s="212" t="s">
        <v>729</v>
      </c>
      <c r="D634" s="212" t="s">
        <v>148</v>
      </c>
      <c r="E634" s="213" t="s">
        <v>730</v>
      </c>
      <c r="F634" s="214" t="s">
        <v>731</v>
      </c>
      <c r="G634" s="215" t="s">
        <v>221</v>
      </c>
      <c r="H634" s="216" t="n">
        <v>0.558</v>
      </c>
      <c r="I634" s="217"/>
      <c r="J634" s="218" t="n">
        <f aca="false">ROUND(I634*H634,2)</f>
        <v>0</v>
      </c>
      <c r="K634" s="219"/>
      <c r="L634" s="30"/>
      <c r="M634" s="220"/>
      <c r="N634" s="221" t="s">
        <v>40</v>
      </c>
      <c r="O634" s="74"/>
      <c r="P634" s="222" t="n">
        <f aca="false">O634*H634</f>
        <v>0</v>
      </c>
      <c r="Q634" s="222" t="n">
        <v>1.05197</v>
      </c>
      <c r="R634" s="222" t="n">
        <f aca="false">Q634*H634</f>
        <v>0.58699926</v>
      </c>
      <c r="S634" s="222" t="n">
        <v>0</v>
      </c>
      <c r="T634" s="223" t="n">
        <f aca="false">S634*H634</f>
        <v>0</v>
      </c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R634" s="224" t="s">
        <v>152</v>
      </c>
      <c r="AT634" s="224" t="s">
        <v>148</v>
      </c>
      <c r="AU634" s="224" t="s">
        <v>85</v>
      </c>
      <c r="AY634" s="3" t="s">
        <v>146</v>
      </c>
      <c r="BE634" s="225" t="n">
        <f aca="false">IF(N634="základní",J634,0)</f>
        <v>0</v>
      </c>
      <c r="BF634" s="225" t="n">
        <f aca="false">IF(N634="snížená",J634,0)</f>
        <v>0</v>
      </c>
      <c r="BG634" s="225" t="n">
        <f aca="false">IF(N634="zákl. přenesená",J634,0)</f>
        <v>0</v>
      </c>
      <c r="BH634" s="225" t="n">
        <f aca="false">IF(N634="sníž. přenesená",J634,0)</f>
        <v>0</v>
      </c>
      <c r="BI634" s="225" t="n">
        <f aca="false">IF(N634="nulová",J634,0)</f>
        <v>0</v>
      </c>
      <c r="BJ634" s="3" t="s">
        <v>83</v>
      </c>
      <c r="BK634" s="225" t="n">
        <f aca="false">ROUND(I634*H634,2)</f>
        <v>0</v>
      </c>
      <c r="BL634" s="3" t="s">
        <v>152</v>
      </c>
      <c r="BM634" s="224" t="s">
        <v>732</v>
      </c>
    </row>
    <row r="635" s="226" customFormat="true" ht="12.8" hidden="false" customHeight="false" outlineLevel="0" collapsed="false">
      <c r="B635" s="227"/>
      <c r="C635" s="228"/>
      <c r="D635" s="229" t="s">
        <v>154</v>
      </c>
      <c r="E635" s="230"/>
      <c r="F635" s="231" t="s">
        <v>733</v>
      </c>
      <c r="G635" s="228"/>
      <c r="H635" s="232" t="n">
        <v>0.078</v>
      </c>
      <c r="I635" s="233"/>
      <c r="J635" s="228"/>
      <c r="K635" s="228"/>
      <c r="L635" s="234"/>
      <c r="M635" s="235"/>
      <c r="N635" s="236"/>
      <c r="O635" s="236"/>
      <c r="P635" s="236"/>
      <c r="Q635" s="236"/>
      <c r="R635" s="236"/>
      <c r="S635" s="236"/>
      <c r="T635" s="237"/>
      <c r="AT635" s="238" t="s">
        <v>154</v>
      </c>
      <c r="AU635" s="238" t="s">
        <v>85</v>
      </c>
      <c r="AV635" s="226" t="s">
        <v>85</v>
      </c>
      <c r="AW635" s="226" t="s">
        <v>31</v>
      </c>
      <c r="AX635" s="226" t="s">
        <v>75</v>
      </c>
      <c r="AY635" s="238" t="s">
        <v>146</v>
      </c>
    </row>
    <row r="636" s="226" customFormat="true" ht="12.8" hidden="false" customHeight="false" outlineLevel="0" collapsed="false">
      <c r="B636" s="227"/>
      <c r="C636" s="228"/>
      <c r="D636" s="229" t="s">
        <v>154</v>
      </c>
      <c r="E636" s="230"/>
      <c r="F636" s="231" t="s">
        <v>734</v>
      </c>
      <c r="G636" s="228"/>
      <c r="H636" s="232" t="n">
        <v>0.201</v>
      </c>
      <c r="I636" s="233"/>
      <c r="J636" s="228"/>
      <c r="K636" s="228"/>
      <c r="L636" s="234"/>
      <c r="M636" s="235"/>
      <c r="N636" s="236"/>
      <c r="O636" s="236"/>
      <c r="P636" s="236"/>
      <c r="Q636" s="236"/>
      <c r="R636" s="236"/>
      <c r="S636" s="236"/>
      <c r="T636" s="237"/>
      <c r="AT636" s="238" t="s">
        <v>154</v>
      </c>
      <c r="AU636" s="238" t="s">
        <v>85</v>
      </c>
      <c r="AV636" s="226" t="s">
        <v>85</v>
      </c>
      <c r="AW636" s="226" t="s">
        <v>31</v>
      </c>
      <c r="AX636" s="226" t="s">
        <v>75</v>
      </c>
      <c r="AY636" s="238" t="s">
        <v>146</v>
      </c>
    </row>
    <row r="637" s="226" customFormat="true" ht="12.8" hidden="false" customHeight="false" outlineLevel="0" collapsed="false">
      <c r="B637" s="227"/>
      <c r="C637" s="228"/>
      <c r="D637" s="229" t="s">
        <v>154</v>
      </c>
      <c r="E637" s="230"/>
      <c r="F637" s="231" t="s">
        <v>735</v>
      </c>
      <c r="G637" s="228"/>
      <c r="H637" s="232" t="n">
        <v>0.147</v>
      </c>
      <c r="I637" s="233"/>
      <c r="J637" s="228"/>
      <c r="K637" s="228"/>
      <c r="L637" s="234"/>
      <c r="M637" s="235"/>
      <c r="N637" s="236"/>
      <c r="O637" s="236"/>
      <c r="P637" s="236"/>
      <c r="Q637" s="236"/>
      <c r="R637" s="236"/>
      <c r="S637" s="236"/>
      <c r="T637" s="237"/>
      <c r="AT637" s="238" t="s">
        <v>154</v>
      </c>
      <c r="AU637" s="238" t="s">
        <v>85</v>
      </c>
      <c r="AV637" s="226" t="s">
        <v>85</v>
      </c>
      <c r="AW637" s="226" t="s">
        <v>31</v>
      </c>
      <c r="AX637" s="226" t="s">
        <v>75</v>
      </c>
      <c r="AY637" s="238" t="s">
        <v>146</v>
      </c>
    </row>
    <row r="638" s="226" customFormat="true" ht="12.8" hidden="false" customHeight="false" outlineLevel="0" collapsed="false">
      <c r="B638" s="227"/>
      <c r="C638" s="228"/>
      <c r="D638" s="229" t="s">
        <v>154</v>
      </c>
      <c r="E638" s="230"/>
      <c r="F638" s="231" t="s">
        <v>736</v>
      </c>
      <c r="G638" s="228"/>
      <c r="H638" s="232" t="n">
        <v>0.132</v>
      </c>
      <c r="I638" s="233"/>
      <c r="J638" s="228"/>
      <c r="K638" s="228"/>
      <c r="L638" s="234"/>
      <c r="M638" s="235"/>
      <c r="N638" s="236"/>
      <c r="O638" s="236"/>
      <c r="P638" s="236"/>
      <c r="Q638" s="236"/>
      <c r="R638" s="236"/>
      <c r="S638" s="236"/>
      <c r="T638" s="237"/>
      <c r="AT638" s="238" t="s">
        <v>154</v>
      </c>
      <c r="AU638" s="238" t="s">
        <v>85</v>
      </c>
      <c r="AV638" s="226" t="s">
        <v>85</v>
      </c>
      <c r="AW638" s="226" t="s">
        <v>31</v>
      </c>
      <c r="AX638" s="226" t="s">
        <v>75</v>
      </c>
      <c r="AY638" s="238" t="s">
        <v>146</v>
      </c>
    </row>
    <row r="639" s="239" customFormat="true" ht="12.8" hidden="false" customHeight="false" outlineLevel="0" collapsed="false">
      <c r="B639" s="240"/>
      <c r="C639" s="241"/>
      <c r="D639" s="229" t="s">
        <v>154</v>
      </c>
      <c r="E639" s="242"/>
      <c r="F639" s="243" t="s">
        <v>159</v>
      </c>
      <c r="G639" s="241"/>
      <c r="H639" s="244" t="n">
        <v>0.558</v>
      </c>
      <c r="I639" s="245"/>
      <c r="J639" s="241"/>
      <c r="K639" s="241"/>
      <c r="L639" s="246"/>
      <c r="M639" s="247"/>
      <c r="N639" s="248"/>
      <c r="O639" s="248"/>
      <c r="P639" s="248"/>
      <c r="Q639" s="248"/>
      <c r="R639" s="248"/>
      <c r="S639" s="248"/>
      <c r="T639" s="249"/>
      <c r="AT639" s="250" t="s">
        <v>154</v>
      </c>
      <c r="AU639" s="250" t="s">
        <v>85</v>
      </c>
      <c r="AV639" s="239" t="s">
        <v>152</v>
      </c>
      <c r="AW639" s="239" t="s">
        <v>31</v>
      </c>
      <c r="AX639" s="239" t="s">
        <v>83</v>
      </c>
      <c r="AY639" s="250" t="s">
        <v>146</v>
      </c>
    </row>
    <row r="640" s="31" customFormat="true" ht="24.15" hidden="false" customHeight="true" outlineLevel="0" collapsed="false">
      <c r="A640" s="24"/>
      <c r="B640" s="25"/>
      <c r="C640" s="212" t="s">
        <v>737</v>
      </c>
      <c r="D640" s="212" t="s">
        <v>148</v>
      </c>
      <c r="E640" s="213" t="s">
        <v>738</v>
      </c>
      <c r="F640" s="214" t="s">
        <v>739</v>
      </c>
      <c r="G640" s="215" t="s">
        <v>227</v>
      </c>
      <c r="H640" s="216" t="n">
        <v>1.897</v>
      </c>
      <c r="I640" s="217"/>
      <c r="J640" s="218" t="n">
        <f aca="false">ROUND(I640*H640,2)</f>
        <v>0</v>
      </c>
      <c r="K640" s="219"/>
      <c r="L640" s="30"/>
      <c r="M640" s="220"/>
      <c r="N640" s="221" t="s">
        <v>40</v>
      </c>
      <c r="O640" s="74"/>
      <c r="P640" s="222" t="n">
        <f aca="false">O640*H640</f>
        <v>0</v>
      </c>
      <c r="Q640" s="222" t="n">
        <v>0.00405</v>
      </c>
      <c r="R640" s="222" t="n">
        <f aca="false">Q640*H640</f>
        <v>0.00768285</v>
      </c>
      <c r="S640" s="222" t="n">
        <v>0</v>
      </c>
      <c r="T640" s="223" t="n">
        <f aca="false">S640*H640</f>
        <v>0</v>
      </c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R640" s="224" t="s">
        <v>152</v>
      </c>
      <c r="AT640" s="224" t="s">
        <v>148</v>
      </c>
      <c r="AU640" s="224" t="s">
        <v>85</v>
      </c>
      <c r="AY640" s="3" t="s">
        <v>146</v>
      </c>
      <c r="BE640" s="225" t="n">
        <f aca="false">IF(N640="základní",J640,0)</f>
        <v>0</v>
      </c>
      <c r="BF640" s="225" t="n">
        <f aca="false">IF(N640="snížená",J640,0)</f>
        <v>0</v>
      </c>
      <c r="BG640" s="225" t="n">
        <f aca="false">IF(N640="zákl. přenesená",J640,0)</f>
        <v>0</v>
      </c>
      <c r="BH640" s="225" t="n">
        <f aca="false">IF(N640="sníž. přenesená",J640,0)</f>
        <v>0</v>
      </c>
      <c r="BI640" s="225" t="n">
        <f aca="false">IF(N640="nulová",J640,0)</f>
        <v>0</v>
      </c>
      <c r="BJ640" s="3" t="s">
        <v>83</v>
      </c>
      <c r="BK640" s="225" t="n">
        <f aca="false">ROUND(I640*H640,2)</f>
        <v>0</v>
      </c>
      <c r="BL640" s="3" t="s">
        <v>152</v>
      </c>
      <c r="BM640" s="224" t="s">
        <v>740</v>
      </c>
    </row>
    <row r="641" s="226" customFormat="true" ht="12.8" hidden="false" customHeight="false" outlineLevel="0" collapsed="false">
      <c r="B641" s="227"/>
      <c r="C641" s="228"/>
      <c r="D641" s="229" t="s">
        <v>154</v>
      </c>
      <c r="E641" s="230"/>
      <c r="F641" s="231" t="s">
        <v>741</v>
      </c>
      <c r="G641" s="228"/>
      <c r="H641" s="232" t="n">
        <v>1.897</v>
      </c>
      <c r="I641" s="233"/>
      <c r="J641" s="228"/>
      <c r="K641" s="228"/>
      <c r="L641" s="234"/>
      <c r="M641" s="235"/>
      <c r="N641" s="236"/>
      <c r="O641" s="236"/>
      <c r="P641" s="236"/>
      <c r="Q641" s="236"/>
      <c r="R641" s="236"/>
      <c r="S641" s="236"/>
      <c r="T641" s="237"/>
      <c r="AT641" s="238" t="s">
        <v>154</v>
      </c>
      <c r="AU641" s="238" t="s">
        <v>85</v>
      </c>
      <c r="AV641" s="226" t="s">
        <v>85</v>
      </c>
      <c r="AW641" s="226" t="s">
        <v>31</v>
      </c>
      <c r="AX641" s="226" t="s">
        <v>75</v>
      </c>
      <c r="AY641" s="238" t="s">
        <v>146</v>
      </c>
    </row>
    <row r="642" s="239" customFormat="true" ht="12.8" hidden="false" customHeight="false" outlineLevel="0" collapsed="false">
      <c r="B642" s="240"/>
      <c r="C642" s="241"/>
      <c r="D642" s="229" t="s">
        <v>154</v>
      </c>
      <c r="E642" s="242"/>
      <c r="F642" s="243" t="s">
        <v>159</v>
      </c>
      <c r="G642" s="241"/>
      <c r="H642" s="244" t="n">
        <v>1.897</v>
      </c>
      <c r="I642" s="245"/>
      <c r="J642" s="241"/>
      <c r="K642" s="241"/>
      <c r="L642" s="246"/>
      <c r="M642" s="247"/>
      <c r="N642" s="248"/>
      <c r="O642" s="248"/>
      <c r="P642" s="248"/>
      <c r="Q642" s="248"/>
      <c r="R642" s="248"/>
      <c r="S642" s="248"/>
      <c r="T642" s="249"/>
      <c r="AT642" s="250" t="s">
        <v>154</v>
      </c>
      <c r="AU642" s="250" t="s">
        <v>85</v>
      </c>
      <c r="AV642" s="239" t="s">
        <v>152</v>
      </c>
      <c r="AW642" s="239" t="s">
        <v>31</v>
      </c>
      <c r="AX642" s="239" t="s">
        <v>83</v>
      </c>
      <c r="AY642" s="250" t="s">
        <v>146</v>
      </c>
    </row>
    <row r="643" s="31" customFormat="true" ht="24.15" hidden="false" customHeight="true" outlineLevel="0" collapsed="false">
      <c r="A643" s="24"/>
      <c r="B643" s="25"/>
      <c r="C643" s="212" t="s">
        <v>742</v>
      </c>
      <c r="D643" s="212" t="s">
        <v>148</v>
      </c>
      <c r="E643" s="213" t="s">
        <v>743</v>
      </c>
      <c r="F643" s="214" t="s">
        <v>744</v>
      </c>
      <c r="G643" s="215" t="s">
        <v>227</v>
      </c>
      <c r="H643" s="216" t="n">
        <v>1.897</v>
      </c>
      <c r="I643" s="217"/>
      <c r="J643" s="218" t="n">
        <f aca="false">ROUND(I643*H643,2)</f>
        <v>0</v>
      </c>
      <c r="K643" s="219"/>
      <c r="L643" s="30"/>
      <c r="M643" s="220"/>
      <c r="N643" s="221" t="s">
        <v>40</v>
      </c>
      <c r="O643" s="74"/>
      <c r="P643" s="222" t="n">
        <f aca="false">O643*H643</f>
        <v>0</v>
      </c>
      <c r="Q643" s="222" t="n">
        <v>0</v>
      </c>
      <c r="R643" s="222" t="n">
        <f aca="false">Q643*H643</f>
        <v>0</v>
      </c>
      <c r="S643" s="222" t="n">
        <v>0</v>
      </c>
      <c r="T643" s="223" t="n">
        <f aca="false">S643*H643</f>
        <v>0</v>
      </c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R643" s="224" t="s">
        <v>152</v>
      </c>
      <c r="AT643" s="224" t="s">
        <v>148</v>
      </c>
      <c r="AU643" s="224" t="s">
        <v>85</v>
      </c>
      <c r="AY643" s="3" t="s">
        <v>146</v>
      </c>
      <c r="BE643" s="225" t="n">
        <f aca="false">IF(N643="základní",J643,0)</f>
        <v>0</v>
      </c>
      <c r="BF643" s="225" t="n">
        <f aca="false">IF(N643="snížená",J643,0)</f>
        <v>0</v>
      </c>
      <c r="BG643" s="225" t="n">
        <f aca="false">IF(N643="zákl. přenesená",J643,0)</f>
        <v>0</v>
      </c>
      <c r="BH643" s="225" t="n">
        <f aca="false">IF(N643="sníž. přenesená",J643,0)</f>
        <v>0</v>
      </c>
      <c r="BI643" s="225" t="n">
        <f aca="false">IF(N643="nulová",J643,0)</f>
        <v>0</v>
      </c>
      <c r="BJ643" s="3" t="s">
        <v>83</v>
      </c>
      <c r="BK643" s="225" t="n">
        <f aca="false">ROUND(I643*H643,2)</f>
        <v>0</v>
      </c>
      <c r="BL643" s="3" t="s">
        <v>152</v>
      </c>
      <c r="BM643" s="224" t="s">
        <v>745</v>
      </c>
    </row>
    <row r="644" s="31" customFormat="true" ht="24.15" hidden="false" customHeight="true" outlineLevel="0" collapsed="false">
      <c r="A644" s="24"/>
      <c r="B644" s="25"/>
      <c r="C644" s="212" t="s">
        <v>746</v>
      </c>
      <c r="D644" s="212" t="s">
        <v>148</v>
      </c>
      <c r="E644" s="213" t="s">
        <v>747</v>
      </c>
      <c r="F644" s="214" t="s">
        <v>748</v>
      </c>
      <c r="G644" s="215" t="s">
        <v>260</v>
      </c>
      <c r="H644" s="216" t="n">
        <v>3</v>
      </c>
      <c r="I644" s="217"/>
      <c r="J644" s="218" t="n">
        <f aca="false">ROUND(I644*H644,2)</f>
        <v>0</v>
      </c>
      <c r="K644" s="219"/>
      <c r="L644" s="30"/>
      <c r="M644" s="220"/>
      <c r="N644" s="221" t="s">
        <v>40</v>
      </c>
      <c r="O644" s="74"/>
      <c r="P644" s="222" t="n">
        <f aca="false">O644*H644</f>
        <v>0</v>
      </c>
      <c r="Q644" s="222" t="n">
        <v>0.04694</v>
      </c>
      <c r="R644" s="222" t="n">
        <f aca="false">Q644*H644</f>
        <v>0.14082</v>
      </c>
      <c r="S644" s="222" t="n">
        <v>0</v>
      </c>
      <c r="T644" s="223" t="n">
        <f aca="false">S644*H644</f>
        <v>0</v>
      </c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R644" s="224" t="s">
        <v>152</v>
      </c>
      <c r="AT644" s="224" t="s">
        <v>148</v>
      </c>
      <c r="AU644" s="224" t="s">
        <v>85</v>
      </c>
      <c r="AY644" s="3" t="s">
        <v>146</v>
      </c>
      <c r="BE644" s="225" t="n">
        <f aca="false">IF(N644="základní",J644,0)</f>
        <v>0</v>
      </c>
      <c r="BF644" s="225" t="n">
        <f aca="false">IF(N644="snížená",J644,0)</f>
        <v>0</v>
      </c>
      <c r="BG644" s="225" t="n">
        <f aca="false">IF(N644="zákl. přenesená",J644,0)</f>
        <v>0</v>
      </c>
      <c r="BH644" s="225" t="n">
        <f aca="false">IF(N644="sníž. přenesená",J644,0)</f>
        <v>0</v>
      </c>
      <c r="BI644" s="225" t="n">
        <f aca="false">IF(N644="nulová",J644,0)</f>
        <v>0</v>
      </c>
      <c r="BJ644" s="3" t="s">
        <v>83</v>
      </c>
      <c r="BK644" s="225" t="n">
        <f aca="false">ROUND(I644*H644,2)</f>
        <v>0</v>
      </c>
      <c r="BL644" s="3" t="s">
        <v>152</v>
      </c>
      <c r="BM644" s="224" t="s">
        <v>749</v>
      </c>
    </row>
    <row r="645" s="31" customFormat="true" ht="14.4" hidden="false" customHeight="true" outlineLevel="0" collapsed="false">
      <c r="A645" s="24"/>
      <c r="B645" s="25"/>
      <c r="C645" s="212" t="s">
        <v>750</v>
      </c>
      <c r="D645" s="212" t="s">
        <v>148</v>
      </c>
      <c r="E645" s="213" t="s">
        <v>751</v>
      </c>
      <c r="F645" s="214" t="s">
        <v>752</v>
      </c>
      <c r="G645" s="215" t="s">
        <v>221</v>
      </c>
      <c r="H645" s="216" t="n">
        <v>2.384</v>
      </c>
      <c r="I645" s="217"/>
      <c r="J645" s="218" t="n">
        <f aca="false">ROUND(I645*H645,2)</f>
        <v>0</v>
      </c>
      <c r="K645" s="219"/>
      <c r="L645" s="30"/>
      <c r="M645" s="220"/>
      <c r="N645" s="221" t="s">
        <v>40</v>
      </c>
      <c r="O645" s="74"/>
      <c r="P645" s="222" t="n">
        <f aca="false">O645*H645</f>
        <v>0</v>
      </c>
      <c r="Q645" s="222" t="n">
        <v>1.06277</v>
      </c>
      <c r="R645" s="222" t="n">
        <f aca="false">Q645*H645</f>
        <v>2.53364368</v>
      </c>
      <c r="S645" s="222" t="n">
        <v>0</v>
      </c>
      <c r="T645" s="223" t="n">
        <f aca="false">S645*H645</f>
        <v>0</v>
      </c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R645" s="224" t="s">
        <v>152</v>
      </c>
      <c r="AT645" s="224" t="s">
        <v>148</v>
      </c>
      <c r="AU645" s="224" t="s">
        <v>85</v>
      </c>
      <c r="AY645" s="3" t="s">
        <v>146</v>
      </c>
      <c r="BE645" s="225" t="n">
        <f aca="false">IF(N645="základní",J645,0)</f>
        <v>0</v>
      </c>
      <c r="BF645" s="225" t="n">
        <f aca="false">IF(N645="snížená",J645,0)</f>
        <v>0</v>
      </c>
      <c r="BG645" s="225" t="n">
        <f aca="false">IF(N645="zákl. přenesená",J645,0)</f>
        <v>0</v>
      </c>
      <c r="BH645" s="225" t="n">
        <f aca="false">IF(N645="sníž. přenesená",J645,0)</f>
        <v>0</v>
      </c>
      <c r="BI645" s="225" t="n">
        <f aca="false">IF(N645="nulová",J645,0)</f>
        <v>0</v>
      </c>
      <c r="BJ645" s="3" t="s">
        <v>83</v>
      </c>
      <c r="BK645" s="225" t="n">
        <f aca="false">ROUND(I645*H645,2)</f>
        <v>0</v>
      </c>
      <c r="BL645" s="3" t="s">
        <v>152</v>
      </c>
      <c r="BM645" s="224" t="s">
        <v>753</v>
      </c>
    </row>
    <row r="646" s="31" customFormat="true" ht="24.15" hidden="false" customHeight="true" outlineLevel="0" collapsed="false">
      <c r="A646" s="24"/>
      <c r="B646" s="25"/>
      <c r="C646" s="212" t="s">
        <v>754</v>
      </c>
      <c r="D646" s="212" t="s">
        <v>148</v>
      </c>
      <c r="E646" s="213" t="s">
        <v>755</v>
      </c>
      <c r="F646" s="214" t="s">
        <v>756</v>
      </c>
      <c r="G646" s="215" t="s">
        <v>227</v>
      </c>
      <c r="H646" s="216" t="n">
        <v>4.834</v>
      </c>
      <c r="I646" s="217"/>
      <c r="J646" s="218" t="n">
        <f aca="false">ROUND(I646*H646,2)</f>
        <v>0</v>
      </c>
      <c r="K646" s="219"/>
      <c r="L646" s="30"/>
      <c r="M646" s="220"/>
      <c r="N646" s="221" t="s">
        <v>40</v>
      </c>
      <c r="O646" s="74"/>
      <c r="P646" s="222" t="n">
        <f aca="false">O646*H646</f>
        <v>0</v>
      </c>
      <c r="Q646" s="222" t="n">
        <v>0.06843</v>
      </c>
      <c r="R646" s="222" t="n">
        <f aca="false">Q646*H646</f>
        <v>0.33079062</v>
      </c>
      <c r="S646" s="222" t="n">
        <v>0</v>
      </c>
      <c r="T646" s="223" t="n">
        <f aca="false">S646*H646</f>
        <v>0</v>
      </c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R646" s="224" t="s">
        <v>152</v>
      </c>
      <c r="AT646" s="224" t="s">
        <v>148</v>
      </c>
      <c r="AU646" s="224" t="s">
        <v>85</v>
      </c>
      <c r="AY646" s="3" t="s">
        <v>146</v>
      </c>
      <c r="BE646" s="225" t="n">
        <f aca="false">IF(N646="základní",J646,0)</f>
        <v>0</v>
      </c>
      <c r="BF646" s="225" t="n">
        <f aca="false">IF(N646="snížená",J646,0)</f>
        <v>0</v>
      </c>
      <c r="BG646" s="225" t="n">
        <f aca="false">IF(N646="zákl. přenesená",J646,0)</f>
        <v>0</v>
      </c>
      <c r="BH646" s="225" t="n">
        <f aca="false">IF(N646="sníž. přenesená",J646,0)</f>
        <v>0</v>
      </c>
      <c r="BI646" s="225" t="n">
        <f aca="false">IF(N646="nulová",J646,0)</f>
        <v>0</v>
      </c>
      <c r="BJ646" s="3" t="s">
        <v>83</v>
      </c>
      <c r="BK646" s="225" t="n">
        <f aca="false">ROUND(I646*H646,2)</f>
        <v>0</v>
      </c>
      <c r="BL646" s="3" t="s">
        <v>152</v>
      </c>
      <c r="BM646" s="224" t="s">
        <v>757</v>
      </c>
    </row>
    <row r="647" s="226" customFormat="true" ht="12.8" hidden="false" customHeight="false" outlineLevel="0" collapsed="false">
      <c r="B647" s="227"/>
      <c r="C647" s="228"/>
      <c r="D647" s="229" t="s">
        <v>154</v>
      </c>
      <c r="E647" s="230"/>
      <c r="F647" s="231" t="s">
        <v>758</v>
      </c>
      <c r="G647" s="228"/>
      <c r="H647" s="232" t="n">
        <v>2.943</v>
      </c>
      <c r="I647" s="233"/>
      <c r="J647" s="228"/>
      <c r="K647" s="228"/>
      <c r="L647" s="234"/>
      <c r="M647" s="235"/>
      <c r="N647" s="236"/>
      <c r="O647" s="236"/>
      <c r="P647" s="236"/>
      <c r="Q647" s="236"/>
      <c r="R647" s="236"/>
      <c r="S647" s="236"/>
      <c r="T647" s="237"/>
      <c r="AT647" s="238" t="s">
        <v>154</v>
      </c>
      <c r="AU647" s="238" t="s">
        <v>85</v>
      </c>
      <c r="AV647" s="226" t="s">
        <v>85</v>
      </c>
      <c r="AW647" s="226" t="s">
        <v>31</v>
      </c>
      <c r="AX647" s="226" t="s">
        <v>75</v>
      </c>
      <c r="AY647" s="238" t="s">
        <v>146</v>
      </c>
    </row>
    <row r="648" s="226" customFormat="true" ht="12.8" hidden="false" customHeight="false" outlineLevel="0" collapsed="false">
      <c r="B648" s="227"/>
      <c r="C648" s="228"/>
      <c r="D648" s="229" t="s">
        <v>154</v>
      </c>
      <c r="E648" s="230"/>
      <c r="F648" s="231" t="s">
        <v>759</v>
      </c>
      <c r="G648" s="228"/>
      <c r="H648" s="232" t="n">
        <v>3.27</v>
      </c>
      <c r="I648" s="233"/>
      <c r="J648" s="228"/>
      <c r="K648" s="228"/>
      <c r="L648" s="234"/>
      <c r="M648" s="235"/>
      <c r="N648" s="236"/>
      <c r="O648" s="236"/>
      <c r="P648" s="236"/>
      <c r="Q648" s="236"/>
      <c r="R648" s="236"/>
      <c r="S648" s="236"/>
      <c r="T648" s="237"/>
      <c r="AT648" s="238" t="s">
        <v>154</v>
      </c>
      <c r="AU648" s="238" t="s">
        <v>85</v>
      </c>
      <c r="AV648" s="226" t="s">
        <v>85</v>
      </c>
      <c r="AW648" s="226" t="s">
        <v>31</v>
      </c>
      <c r="AX648" s="226" t="s">
        <v>75</v>
      </c>
      <c r="AY648" s="238" t="s">
        <v>146</v>
      </c>
    </row>
    <row r="649" s="226" customFormat="true" ht="12.8" hidden="false" customHeight="false" outlineLevel="0" collapsed="false">
      <c r="B649" s="227"/>
      <c r="C649" s="228"/>
      <c r="D649" s="229" t="s">
        <v>154</v>
      </c>
      <c r="E649" s="230"/>
      <c r="F649" s="231" t="s">
        <v>760</v>
      </c>
      <c r="G649" s="228"/>
      <c r="H649" s="232" t="n">
        <v>-1.379</v>
      </c>
      <c r="I649" s="233"/>
      <c r="J649" s="228"/>
      <c r="K649" s="228"/>
      <c r="L649" s="234"/>
      <c r="M649" s="235"/>
      <c r="N649" s="236"/>
      <c r="O649" s="236"/>
      <c r="P649" s="236"/>
      <c r="Q649" s="236"/>
      <c r="R649" s="236"/>
      <c r="S649" s="236"/>
      <c r="T649" s="237"/>
      <c r="AT649" s="238" t="s">
        <v>154</v>
      </c>
      <c r="AU649" s="238" t="s">
        <v>85</v>
      </c>
      <c r="AV649" s="226" t="s">
        <v>85</v>
      </c>
      <c r="AW649" s="226" t="s">
        <v>31</v>
      </c>
      <c r="AX649" s="226" t="s">
        <v>75</v>
      </c>
      <c r="AY649" s="238" t="s">
        <v>146</v>
      </c>
    </row>
    <row r="650" s="251" customFormat="true" ht="12.8" hidden="false" customHeight="false" outlineLevel="0" collapsed="false">
      <c r="B650" s="252"/>
      <c r="C650" s="253"/>
      <c r="D650" s="229" t="s">
        <v>154</v>
      </c>
      <c r="E650" s="254"/>
      <c r="F650" s="255" t="s">
        <v>455</v>
      </c>
      <c r="G650" s="253"/>
      <c r="H650" s="256" t="n">
        <v>4.834</v>
      </c>
      <c r="I650" s="257"/>
      <c r="J650" s="253"/>
      <c r="K650" s="253"/>
      <c r="L650" s="258"/>
      <c r="M650" s="259"/>
      <c r="N650" s="260"/>
      <c r="O650" s="260"/>
      <c r="P650" s="260"/>
      <c r="Q650" s="260"/>
      <c r="R650" s="260"/>
      <c r="S650" s="260"/>
      <c r="T650" s="261"/>
      <c r="AT650" s="262" t="s">
        <v>154</v>
      </c>
      <c r="AU650" s="262" t="s">
        <v>85</v>
      </c>
      <c r="AV650" s="251" t="s">
        <v>160</v>
      </c>
      <c r="AW650" s="251" t="s">
        <v>31</v>
      </c>
      <c r="AX650" s="251" t="s">
        <v>83</v>
      </c>
      <c r="AY650" s="262" t="s">
        <v>146</v>
      </c>
    </row>
    <row r="651" s="31" customFormat="true" ht="24.15" hidden="false" customHeight="true" outlineLevel="0" collapsed="false">
      <c r="A651" s="24"/>
      <c r="B651" s="25"/>
      <c r="C651" s="212" t="s">
        <v>761</v>
      </c>
      <c r="D651" s="212" t="s">
        <v>148</v>
      </c>
      <c r="E651" s="213" t="s">
        <v>762</v>
      </c>
      <c r="F651" s="214" t="s">
        <v>763</v>
      </c>
      <c r="G651" s="215" t="s">
        <v>227</v>
      </c>
      <c r="H651" s="216" t="n">
        <v>317.011</v>
      </c>
      <c r="I651" s="217"/>
      <c r="J651" s="218" t="n">
        <f aca="false">ROUND(I651*H651,2)</f>
        <v>0</v>
      </c>
      <c r="K651" s="219"/>
      <c r="L651" s="30"/>
      <c r="M651" s="220"/>
      <c r="N651" s="221" t="s">
        <v>40</v>
      </c>
      <c r="O651" s="74"/>
      <c r="P651" s="222" t="n">
        <f aca="false">O651*H651</f>
        <v>0</v>
      </c>
      <c r="Q651" s="222" t="n">
        <v>0.08731</v>
      </c>
      <c r="R651" s="222" t="n">
        <f aca="false">Q651*H651</f>
        <v>27.67823041</v>
      </c>
      <c r="S651" s="222" t="n">
        <v>0</v>
      </c>
      <c r="T651" s="223" t="n">
        <f aca="false">S651*H651</f>
        <v>0</v>
      </c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R651" s="224" t="s">
        <v>152</v>
      </c>
      <c r="AT651" s="224" t="s">
        <v>148</v>
      </c>
      <c r="AU651" s="224" t="s">
        <v>85</v>
      </c>
      <c r="AY651" s="3" t="s">
        <v>146</v>
      </c>
      <c r="BE651" s="225" t="n">
        <f aca="false">IF(N651="základní",J651,0)</f>
        <v>0</v>
      </c>
      <c r="BF651" s="225" t="n">
        <f aca="false">IF(N651="snížená",J651,0)</f>
        <v>0</v>
      </c>
      <c r="BG651" s="225" t="n">
        <f aca="false">IF(N651="zákl. přenesená",J651,0)</f>
        <v>0</v>
      </c>
      <c r="BH651" s="225" t="n">
        <f aca="false">IF(N651="sníž. přenesená",J651,0)</f>
        <v>0</v>
      </c>
      <c r="BI651" s="225" t="n">
        <f aca="false">IF(N651="nulová",J651,0)</f>
        <v>0</v>
      </c>
      <c r="BJ651" s="3" t="s">
        <v>83</v>
      </c>
      <c r="BK651" s="225" t="n">
        <f aca="false">ROUND(I651*H651,2)</f>
        <v>0</v>
      </c>
      <c r="BL651" s="3" t="s">
        <v>152</v>
      </c>
      <c r="BM651" s="224" t="s">
        <v>764</v>
      </c>
    </row>
    <row r="652" s="226" customFormat="true" ht="12.8" hidden="false" customHeight="false" outlineLevel="0" collapsed="false">
      <c r="B652" s="227"/>
      <c r="C652" s="228"/>
      <c r="D652" s="229" t="s">
        <v>154</v>
      </c>
      <c r="E652" s="230"/>
      <c r="F652" s="231" t="s">
        <v>765</v>
      </c>
      <c r="G652" s="228"/>
      <c r="H652" s="232" t="n">
        <v>10.726</v>
      </c>
      <c r="I652" s="233"/>
      <c r="J652" s="228"/>
      <c r="K652" s="228"/>
      <c r="L652" s="234"/>
      <c r="M652" s="235"/>
      <c r="N652" s="236"/>
      <c r="O652" s="236"/>
      <c r="P652" s="236"/>
      <c r="Q652" s="236"/>
      <c r="R652" s="236"/>
      <c r="S652" s="236"/>
      <c r="T652" s="237"/>
      <c r="AT652" s="238" t="s">
        <v>154</v>
      </c>
      <c r="AU652" s="238" t="s">
        <v>85</v>
      </c>
      <c r="AV652" s="226" t="s">
        <v>85</v>
      </c>
      <c r="AW652" s="226" t="s">
        <v>31</v>
      </c>
      <c r="AX652" s="226" t="s">
        <v>75</v>
      </c>
      <c r="AY652" s="238" t="s">
        <v>146</v>
      </c>
    </row>
    <row r="653" s="226" customFormat="true" ht="12.8" hidden="false" customHeight="false" outlineLevel="0" collapsed="false">
      <c r="B653" s="227"/>
      <c r="C653" s="228"/>
      <c r="D653" s="229" t="s">
        <v>154</v>
      </c>
      <c r="E653" s="230"/>
      <c r="F653" s="231" t="s">
        <v>766</v>
      </c>
      <c r="G653" s="228"/>
      <c r="H653" s="232" t="n">
        <v>5.232</v>
      </c>
      <c r="I653" s="233"/>
      <c r="J653" s="228"/>
      <c r="K653" s="228"/>
      <c r="L653" s="234"/>
      <c r="M653" s="235"/>
      <c r="N653" s="236"/>
      <c r="O653" s="236"/>
      <c r="P653" s="236"/>
      <c r="Q653" s="236"/>
      <c r="R653" s="236"/>
      <c r="S653" s="236"/>
      <c r="T653" s="237"/>
      <c r="AT653" s="238" t="s">
        <v>154</v>
      </c>
      <c r="AU653" s="238" t="s">
        <v>85</v>
      </c>
      <c r="AV653" s="226" t="s">
        <v>85</v>
      </c>
      <c r="AW653" s="226" t="s">
        <v>31</v>
      </c>
      <c r="AX653" s="226" t="s">
        <v>75</v>
      </c>
      <c r="AY653" s="238" t="s">
        <v>146</v>
      </c>
    </row>
    <row r="654" s="226" customFormat="true" ht="12.8" hidden="false" customHeight="false" outlineLevel="0" collapsed="false">
      <c r="B654" s="227"/>
      <c r="C654" s="228"/>
      <c r="D654" s="229" t="s">
        <v>154</v>
      </c>
      <c r="E654" s="230"/>
      <c r="F654" s="231" t="s">
        <v>767</v>
      </c>
      <c r="G654" s="228"/>
      <c r="H654" s="232" t="n">
        <v>5.886</v>
      </c>
      <c r="I654" s="233"/>
      <c r="J654" s="228"/>
      <c r="K654" s="228"/>
      <c r="L654" s="234"/>
      <c r="M654" s="235"/>
      <c r="N654" s="236"/>
      <c r="O654" s="236"/>
      <c r="P654" s="236"/>
      <c r="Q654" s="236"/>
      <c r="R654" s="236"/>
      <c r="S654" s="236"/>
      <c r="T654" s="237"/>
      <c r="AT654" s="238" t="s">
        <v>154</v>
      </c>
      <c r="AU654" s="238" t="s">
        <v>85</v>
      </c>
      <c r="AV654" s="226" t="s">
        <v>85</v>
      </c>
      <c r="AW654" s="226" t="s">
        <v>31</v>
      </c>
      <c r="AX654" s="226" t="s">
        <v>75</v>
      </c>
      <c r="AY654" s="238" t="s">
        <v>146</v>
      </c>
    </row>
    <row r="655" s="226" customFormat="true" ht="12.8" hidden="false" customHeight="false" outlineLevel="0" collapsed="false">
      <c r="B655" s="227"/>
      <c r="C655" s="228"/>
      <c r="D655" s="229" t="s">
        <v>154</v>
      </c>
      <c r="E655" s="230"/>
      <c r="F655" s="231" t="s">
        <v>768</v>
      </c>
      <c r="G655" s="228"/>
      <c r="H655" s="232" t="n">
        <v>7.047</v>
      </c>
      <c r="I655" s="233"/>
      <c r="J655" s="228"/>
      <c r="K655" s="228"/>
      <c r="L655" s="234"/>
      <c r="M655" s="235"/>
      <c r="N655" s="236"/>
      <c r="O655" s="236"/>
      <c r="P655" s="236"/>
      <c r="Q655" s="236"/>
      <c r="R655" s="236"/>
      <c r="S655" s="236"/>
      <c r="T655" s="237"/>
      <c r="AT655" s="238" t="s">
        <v>154</v>
      </c>
      <c r="AU655" s="238" t="s">
        <v>85</v>
      </c>
      <c r="AV655" s="226" t="s">
        <v>85</v>
      </c>
      <c r="AW655" s="226" t="s">
        <v>31</v>
      </c>
      <c r="AX655" s="226" t="s">
        <v>75</v>
      </c>
      <c r="AY655" s="238" t="s">
        <v>146</v>
      </c>
    </row>
    <row r="656" s="226" customFormat="true" ht="12.8" hidden="false" customHeight="false" outlineLevel="0" collapsed="false">
      <c r="B656" s="227"/>
      <c r="C656" s="228"/>
      <c r="D656" s="229" t="s">
        <v>154</v>
      </c>
      <c r="E656" s="230"/>
      <c r="F656" s="231" t="s">
        <v>769</v>
      </c>
      <c r="G656" s="228"/>
      <c r="H656" s="232" t="n">
        <v>-2.758</v>
      </c>
      <c r="I656" s="233"/>
      <c r="J656" s="228"/>
      <c r="K656" s="228"/>
      <c r="L656" s="234"/>
      <c r="M656" s="235"/>
      <c r="N656" s="236"/>
      <c r="O656" s="236"/>
      <c r="P656" s="236"/>
      <c r="Q656" s="236"/>
      <c r="R656" s="236"/>
      <c r="S656" s="236"/>
      <c r="T656" s="237"/>
      <c r="AT656" s="238" t="s">
        <v>154</v>
      </c>
      <c r="AU656" s="238" t="s">
        <v>85</v>
      </c>
      <c r="AV656" s="226" t="s">
        <v>85</v>
      </c>
      <c r="AW656" s="226" t="s">
        <v>31</v>
      </c>
      <c r="AX656" s="226" t="s">
        <v>75</v>
      </c>
      <c r="AY656" s="238" t="s">
        <v>146</v>
      </c>
    </row>
    <row r="657" s="226" customFormat="true" ht="12.8" hidden="false" customHeight="false" outlineLevel="0" collapsed="false">
      <c r="B657" s="227"/>
      <c r="C657" s="228"/>
      <c r="D657" s="229" t="s">
        <v>154</v>
      </c>
      <c r="E657" s="230"/>
      <c r="F657" s="231" t="s">
        <v>770</v>
      </c>
      <c r="G657" s="228"/>
      <c r="H657" s="232" t="n">
        <v>8.878</v>
      </c>
      <c r="I657" s="233"/>
      <c r="J657" s="228"/>
      <c r="K657" s="228"/>
      <c r="L657" s="234"/>
      <c r="M657" s="235"/>
      <c r="N657" s="236"/>
      <c r="O657" s="236"/>
      <c r="P657" s="236"/>
      <c r="Q657" s="236"/>
      <c r="R657" s="236"/>
      <c r="S657" s="236"/>
      <c r="T657" s="237"/>
      <c r="AT657" s="238" t="s">
        <v>154</v>
      </c>
      <c r="AU657" s="238" t="s">
        <v>85</v>
      </c>
      <c r="AV657" s="226" t="s">
        <v>85</v>
      </c>
      <c r="AW657" s="226" t="s">
        <v>31</v>
      </c>
      <c r="AX657" s="226" t="s">
        <v>75</v>
      </c>
      <c r="AY657" s="238" t="s">
        <v>146</v>
      </c>
    </row>
    <row r="658" s="226" customFormat="true" ht="12.8" hidden="false" customHeight="false" outlineLevel="0" collapsed="false">
      <c r="B658" s="227"/>
      <c r="C658" s="228"/>
      <c r="D658" s="229" t="s">
        <v>154</v>
      </c>
      <c r="E658" s="230"/>
      <c r="F658" s="231" t="s">
        <v>771</v>
      </c>
      <c r="G658" s="228"/>
      <c r="H658" s="232" t="n">
        <v>-1.182</v>
      </c>
      <c r="I658" s="233"/>
      <c r="J658" s="228"/>
      <c r="K658" s="228"/>
      <c r="L658" s="234"/>
      <c r="M658" s="235"/>
      <c r="N658" s="236"/>
      <c r="O658" s="236"/>
      <c r="P658" s="236"/>
      <c r="Q658" s="236"/>
      <c r="R658" s="236"/>
      <c r="S658" s="236"/>
      <c r="T658" s="237"/>
      <c r="AT658" s="238" t="s">
        <v>154</v>
      </c>
      <c r="AU658" s="238" t="s">
        <v>85</v>
      </c>
      <c r="AV658" s="226" t="s">
        <v>85</v>
      </c>
      <c r="AW658" s="226" t="s">
        <v>31</v>
      </c>
      <c r="AX658" s="226" t="s">
        <v>75</v>
      </c>
      <c r="AY658" s="238" t="s">
        <v>146</v>
      </c>
    </row>
    <row r="659" s="226" customFormat="true" ht="12.8" hidden="false" customHeight="false" outlineLevel="0" collapsed="false">
      <c r="B659" s="227"/>
      <c r="C659" s="228"/>
      <c r="D659" s="229" t="s">
        <v>154</v>
      </c>
      <c r="E659" s="230"/>
      <c r="F659" s="231" t="s">
        <v>772</v>
      </c>
      <c r="G659" s="228"/>
      <c r="H659" s="232" t="n">
        <v>9.221</v>
      </c>
      <c r="I659" s="233"/>
      <c r="J659" s="228"/>
      <c r="K659" s="228"/>
      <c r="L659" s="234"/>
      <c r="M659" s="235"/>
      <c r="N659" s="236"/>
      <c r="O659" s="236"/>
      <c r="P659" s="236"/>
      <c r="Q659" s="236"/>
      <c r="R659" s="236"/>
      <c r="S659" s="236"/>
      <c r="T659" s="237"/>
      <c r="AT659" s="238" t="s">
        <v>154</v>
      </c>
      <c r="AU659" s="238" t="s">
        <v>85</v>
      </c>
      <c r="AV659" s="226" t="s">
        <v>85</v>
      </c>
      <c r="AW659" s="226" t="s">
        <v>31</v>
      </c>
      <c r="AX659" s="226" t="s">
        <v>75</v>
      </c>
      <c r="AY659" s="238" t="s">
        <v>146</v>
      </c>
    </row>
    <row r="660" s="226" customFormat="true" ht="12.8" hidden="false" customHeight="false" outlineLevel="0" collapsed="false">
      <c r="B660" s="227"/>
      <c r="C660" s="228"/>
      <c r="D660" s="229" t="s">
        <v>154</v>
      </c>
      <c r="E660" s="230"/>
      <c r="F660" s="231" t="s">
        <v>773</v>
      </c>
      <c r="G660" s="228"/>
      <c r="H660" s="232" t="n">
        <v>9.172</v>
      </c>
      <c r="I660" s="233"/>
      <c r="J660" s="228"/>
      <c r="K660" s="228"/>
      <c r="L660" s="234"/>
      <c r="M660" s="235"/>
      <c r="N660" s="236"/>
      <c r="O660" s="236"/>
      <c r="P660" s="236"/>
      <c r="Q660" s="236"/>
      <c r="R660" s="236"/>
      <c r="S660" s="236"/>
      <c r="T660" s="237"/>
      <c r="AT660" s="238" t="s">
        <v>154</v>
      </c>
      <c r="AU660" s="238" t="s">
        <v>85</v>
      </c>
      <c r="AV660" s="226" t="s">
        <v>85</v>
      </c>
      <c r="AW660" s="226" t="s">
        <v>31</v>
      </c>
      <c r="AX660" s="226" t="s">
        <v>75</v>
      </c>
      <c r="AY660" s="238" t="s">
        <v>146</v>
      </c>
    </row>
    <row r="661" s="226" customFormat="true" ht="12.8" hidden="false" customHeight="false" outlineLevel="0" collapsed="false">
      <c r="B661" s="227"/>
      <c r="C661" s="228"/>
      <c r="D661" s="229" t="s">
        <v>154</v>
      </c>
      <c r="E661" s="230"/>
      <c r="F661" s="231" t="s">
        <v>760</v>
      </c>
      <c r="G661" s="228"/>
      <c r="H661" s="232" t="n">
        <v>-1.379</v>
      </c>
      <c r="I661" s="233"/>
      <c r="J661" s="228"/>
      <c r="K661" s="228"/>
      <c r="L661" s="234"/>
      <c r="M661" s="235"/>
      <c r="N661" s="236"/>
      <c r="O661" s="236"/>
      <c r="P661" s="236"/>
      <c r="Q661" s="236"/>
      <c r="R661" s="236"/>
      <c r="S661" s="236"/>
      <c r="T661" s="237"/>
      <c r="AT661" s="238" t="s">
        <v>154</v>
      </c>
      <c r="AU661" s="238" t="s">
        <v>85</v>
      </c>
      <c r="AV661" s="226" t="s">
        <v>85</v>
      </c>
      <c r="AW661" s="226" t="s">
        <v>31</v>
      </c>
      <c r="AX661" s="226" t="s">
        <v>75</v>
      </c>
      <c r="AY661" s="238" t="s">
        <v>146</v>
      </c>
    </row>
    <row r="662" s="226" customFormat="true" ht="12.8" hidden="false" customHeight="false" outlineLevel="0" collapsed="false">
      <c r="B662" s="227"/>
      <c r="C662" s="228"/>
      <c r="D662" s="229" t="s">
        <v>154</v>
      </c>
      <c r="E662" s="230"/>
      <c r="F662" s="231" t="s">
        <v>774</v>
      </c>
      <c r="G662" s="228"/>
      <c r="H662" s="232" t="n">
        <v>4.905</v>
      </c>
      <c r="I662" s="233"/>
      <c r="J662" s="228"/>
      <c r="K662" s="228"/>
      <c r="L662" s="234"/>
      <c r="M662" s="235"/>
      <c r="N662" s="236"/>
      <c r="O662" s="236"/>
      <c r="P662" s="236"/>
      <c r="Q662" s="236"/>
      <c r="R662" s="236"/>
      <c r="S662" s="236"/>
      <c r="T662" s="237"/>
      <c r="AT662" s="238" t="s">
        <v>154</v>
      </c>
      <c r="AU662" s="238" t="s">
        <v>85</v>
      </c>
      <c r="AV662" s="226" t="s">
        <v>85</v>
      </c>
      <c r="AW662" s="226" t="s">
        <v>31</v>
      </c>
      <c r="AX662" s="226" t="s">
        <v>75</v>
      </c>
      <c r="AY662" s="238" t="s">
        <v>146</v>
      </c>
    </row>
    <row r="663" s="226" customFormat="true" ht="12.8" hidden="false" customHeight="false" outlineLevel="0" collapsed="false">
      <c r="B663" s="227"/>
      <c r="C663" s="228"/>
      <c r="D663" s="229" t="s">
        <v>154</v>
      </c>
      <c r="E663" s="230"/>
      <c r="F663" s="231" t="s">
        <v>760</v>
      </c>
      <c r="G663" s="228"/>
      <c r="H663" s="232" t="n">
        <v>-1.379</v>
      </c>
      <c r="I663" s="233"/>
      <c r="J663" s="228"/>
      <c r="K663" s="228"/>
      <c r="L663" s="234"/>
      <c r="M663" s="235"/>
      <c r="N663" s="236"/>
      <c r="O663" s="236"/>
      <c r="P663" s="236"/>
      <c r="Q663" s="236"/>
      <c r="R663" s="236"/>
      <c r="S663" s="236"/>
      <c r="T663" s="237"/>
      <c r="AT663" s="238" t="s">
        <v>154</v>
      </c>
      <c r="AU663" s="238" t="s">
        <v>85</v>
      </c>
      <c r="AV663" s="226" t="s">
        <v>85</v>
      </c>
      <c r="AW663" s="226" t="s">
        <v>31</v>
      </c>
      <c r="AX663" s="226" t="s">
        <v>75</v>
      </c>
      <c r="AY663" s="238" t="s">
        <v>146</v>
      </c>
    </row>
    <row r="664" s="226" customFormat="true" ht="12.8" hidden="false" customHeight="false" outlineLevel="0" collapsed="false">
      <c r="B664" s="227"/>
      <c r="C664" s="228"/>
      <c r="D664" s="229" t="s">
        <v>154</v>
      </c>
      <c r="E664" s="230"/>
      <c r="F664" s="231" t="s">
        <v>775</v>
      </c>
      <c r="G664" s="228"/>
      <c r="H664" s="232" t="n">
        <v>6.491</v>
      </c>
      <c r="I664" s="233"/>
      <c r="J664" s="228"/>
      <c r="K664" s="228"/>
      <c r="L664" s="234"/>
      <c r="M664" s="235"/>
      <c r="N664" s="236"/>
      <c r="O664" s="236"/>
      <c r="P664" s="236"/>
      <c r="Q664" s="236"/>
      <c r="R664" s="236"/>
      <c r="S664" s="236"/>
      <c r="T664" s="237"/>
      <c r="AT664" s="238" t="s">
        <v>154</v>
      </c>
      <c r="AU664" s="238" t="s">
        <v>85</v>
      </c>
      <c r="AV664" s="226" t="s">
        <v>85</v>
      </c>
      <c r="AW664" s="226" t="s">
        <v>31</v>
      </c>
      <c r="AX664" s="226" t="s">
        <v>75</v>
      </c>
      <c r="AY664" s="238" t="s">
        <v>146</v>
      </c>
    </row>
    <row r="665" s="226" customFormat="true" ht="12.8" hidden="false" customHeight="false" outlineLevel="0" collapsed="false">
      <c r="B665" s="227"/>
      <c r="C665" s="228"/>
      <c r="D665" s="229" t="s">
        <v>154</v>
      </c>
      <c r="E665" s="230"/>
      <c r="F665" s="231" t="s">
        <v>760</v>
      </c>
      <c r="G665" s="228"/>
      <c r="H665" s="232" t="n">
        <v>-1.379</v>
      </c>
      <c r="I665" s="233"/>
      <c r="J665" s="228"/>
      <c r="K665" s="228"/>
      <c r="L665" s="234"/>
      <c r="M665" s="235"/>
      <c r="N665" s="236"/>
      <c r="O665" s="236"/>
      <c r="P665" s="236"/>
      <c r="Q665" s="236"/>
      <c r="R665" s="236"/>
      <c r="S665" s="236"/>
      <c r="T665" s="237"/>
      <c r="AT665" s="238" t="s">
        <v>154</v>
      </c>
      <c r="AU665" s="238" t="s">
        <v>85</v>
      </c>
      <c r="AV665" s="226" t="s">
        <v>85</v>
      </c>
      <c r="AW665" s="226" t="s">
        <v>31</v>
      </c>
      <c r="AX665" s="226" t="s">
        <v>75</v>
      </c>
      <c r="AY665" s="238" t="s">
        <v>146</v>
      </c>
    </row>
    <row r="666" s="226" customFormat="true" ht="12.8" hidden="false" customHeight="false" outlineLevel="0" collapsed="false">
      <c r="B666" s="227"/>
      <c r="C666" s="228"/>
      <c r="D666" s="229" t="s">
        <v>154</v>
      </c>
      <c r="E666" s="230"/>
      <c r="F666" s="231" t="s">
        <v>776</v>
      </c>
      <c r="G666" s="228"/>
      <c r="H666" s="232" t="n">
        <v>10.153</v>
      </c>
      <c r="I666" s="233"/>
      <c r="J666" s="228"/>
      <c r="K666" s="228"/>
      <c r="L666" s="234"/>
      <c r="M666" s="235"/>
      <c r="N666" s="236"/>
      <c r="O666" s="236"/>
      <c r="P666" s="236"/>
      <c r="Q666" s="236"/>
      <c r="R666" s="236"/>
      <c r="S666" s="236"/>
      <c r="T666" s="237"/>
      <c r="AT666" s="238" t="s">
        <v>154</v>
      </c>
      <c r="AU666" s="238" t="s">
        <v>85</v>
      </c>
      <c r="AV666" s="226" t="s">
        <v>85</v>
      </c>
      <c r="AW666" s="226" t="s">
        <v>31</v>
      </c>
      <c r="AX666" s="226" t="s">
        <v>75</v>
      </c>
      <c r="AY666" s="238" t="s">
        <v>146</v>
      </c>
    </row>
    <row r="667" s="226" customFormat="true" ht="12.8" hidden="false" customHeight="false" outlineLevel="0" collapsed="false">
      <c r="B667" s="227"/>
      <c r="C667" s="228"/>
      <c r="D667" s="229" t="s">
        <v>154</v>
      </c>
      <c r="E667" s="230"/>
      <c r="F667" s="231" t="s">
        <v>760</v>
      </c>
      <c r="G667" s="228"/>
      <c r="H667" s="232" t="n">
        <v>-1.379</v>
      </c>
      <c r="I667" s="233"/>
      <c r="J667" s="228"/>
      <c r="K667" s="228"/>
      <c r="L667" s="234"/>
      <c r="M667" s="235"/>
      <c r="N667" s="236"/>
      <c r="O667" s="236"/>
      <c r="P667" s="236"/>
      <c r="Q667" s="236"/>
      <c r="R667" s="236"/>
      <c r="S667" s="236"/>
      <c r="T667" s="237"/>
      <c r="AT667" s="238" t="s">
        <v>154</v>
      </c>
      <c r="AU667" s="238" t="s">
        <v>85</v>
      </c>
      <c r="AV667" s="226" t="s">
        <v>85</v>
      </c>
      <c r="AW667" s="226" t="s">
        <v>31</v>
      </c>
      <c r="AX667" s="226" t="s">
        <v>75</v>
      </c>
      <c r="AY667" s="238" t="s">
        <v>146</v>
      </c>
    </row>
    <row r="668" s="226" customFormat="true" ht="12.8" hidden="false" customHeight="false" outlineLevel="0" collapsed="false">
      <c r="B668" s="227"/>
      <c r="C668" s="228"/>
      <c r="D668" s="229" t="s">
        <v>154</v>
      </c>
      <c r="E668" s="230"/>
      <c r="F668" s="231" t="s">
        <v>777</v>
      </c>
      <c r="G668" s="228"/>
      <c r="H668" s="232" t="n">
        <v>24.46</v>
      </c>
      <c r="I668" s="233"/>
      <c r="J668" s="228"/>
      <c r="K668" s="228"/>
      <c r="L668" s="234"/>
      <c r="M668" s="235"/>
      <c r="N668" s="236"/>
      <c r="O668" s="236"/>
      <c r="P668" s="236"/>
      <c r="Q668" s="236"/>
      <c r="R668" s="236"/>
      <c r="S668" s="236"/>
      <c r="T668" s="237"/>
      <c r="AT668" s="238" t="s">
        <v>154</v>
      </c>
      <c r="AU668" s="238" t="s">
        <v>85</v>
      </c>
      <c r="AV668" s="226" t="s">
        <v>85</v>
      </c>
      <c r="AW668" s="226" t="s">
        <v>31</v>
      </c>
      <c r="AX668" s="226" t="s">
        <v>75</v>
      </c>
      <c r="AY668" s="238" t="s">
        <v>146</v>
      </c>
    </row>
    <row r="669" s="226" customFormat="true" ht="12.8" hidden="false" customHeight="false" outlineLevel="0" collapsed="false">
      <c r="B669" s="227"/>
      <c r="C669" s="228"/>
      <c r="D669" s="229" t="s">
        <v>154</v>
      </c>
      <c r="E669" s="230"/>
      <c r="F669" s="231" t="s">
        <v>760</v>
      </c>
      <c r="G669" s="228"/>
      <c r="H669" s="232" t="n">
        <v>-1.379</v>
      </c>
      <c r="I669" s="233"/>
      <c r="J669" s="228"/>
      <c r="K669" s="228"/>
      <c r="L669" s="234"/>
      <c r="M669" s="235"/>
      <c r="N669" s="236"/>
      <c r="O669" s="236"/>
      <c r="P669" s="236"/>
      <c r="Q669" s="236"/>
      <c r="R669" s="236"/>
      <c r="S669" s="236"/>
      <c r="T669" s="237"/>
      <c r="AT669" s="238" t="s">
        <v>154</v>
      </c>
      <c r="AU669" s="238" t="s">
        <v>85</v>
      </c>
      <c r="AV669" s="226" t="s">
        <v>85</v>
      </c>
      <c r="AW669" s="226" t="s">
        <v>31</v>
      </c>
      <c r="AX669" s="226" t="s">
        <v>75</v>
      </c>
      <c r="AY669" s="238" t="s">
        <v>146</v>
      </c>
    </row>
    <row r="670" s="226" customFormat="true" ht="12.8" hidden="false" customHeight="false" outlineLevel="0" collapsed="false">
      <c r="B670" s="227"/>
      <c r="C670" s="228"/>
      <c r="D670" s="229" t="s">
        <v>154</v>
      </c>
      <c r="E670" s="230"/>
      <c r="F670" s="231" t="s">
        <v>778</v>
      </c>
      <c r="G670" s="228"/>
      <c r="H670" s="232" t="n">
        <v>10.431</v>
      </c>
      <c r="I670" s="233"/>
      <c r="J670" s="228"/>
      <c r="K670" s="228"/>
      <c r="L670" s="234"/>
      <c r="M670" s="235"/>
      <c r="N670" s="236"/>
      <c r="O670" s="236"/>
      <c r="P670" s="236"/>
      <c r="Q670" s="236"/>
      <c r="R670" s="236"/>
      <c r="S670" s="236"/>
      <c r="T670" s="237"/>
      <c r="AT670" s="238" t="s">
        <v>154</v>
      </c>
      <c r="AU670" s="238" t="s">
        <v>85</v>
      </c>
      <c r="AV670" s="226" t="s">
        <v>85</v>
      </c>
      <c r="AW670" s="226" t="s">
        <v>31</v>
      </c>
      <c r="AX670" s="226" t="s">
        <v>75</v>
      </c>
      <c r="AY670" s="238" t="s">
        <v>146</v>
      </c>
    </row>
    <row r="671" s="226" customFormat="true" ht="12.8" hidden="false" customHeight="false" outlineLevel="0" collapsed="false">
      <c r="B671" s="227"/>
      <c r="C671" s="228"/>
      <c r="D671" s="229" t="s">
        <v>154</v>
      </c>
      <c r="E671" s="230"/>
      <c r="F671" s="231" t="s">
        <v>444</v>
      </c>
      <c r="G671" s="228"/>
      <c r="H671" s="232" t="n">
        <v>-1.576</v>
      </c>
      <c r="I671" s="233"/>
      <c r="J671" s="228"/>
      <c r="K671" s="228"/>
      <c r="L671" s="234"/>
      <c r="M671" s="235"/>
      <c r="N671" s="236"/>
      <c r="O671" s="236"/>
      <c r="P671" s="236"/>
      <c r="Q671" s="236"/>
      <c r="R671" s="236"/>
      <c r="S671" s="236"/>
      <c r="T671" s="237"/>
      <c r="AT671" s="238" t="s">
        <v>154</v>
      </c>
      <c r="AU671" s="238" t="s">
        <v>85</v>
      </c>
      <c r="AV671" s="226" t="s">
        <v>85</v>
      </c>
      <c r="AW671" s="226" t="s">
        <v>31</v>
      </c>
      <c r="AX671" s="226" t="s">
        <v>75</v>
      </c>
      <c r="AY671" s="238" t="s">
        <v>146</v>
      </c>
    </row>
    <row r="672" s="226" customFormat="true" ht="12.8" hidden="false" customHeight="false" outlineLevel="0" collapsed="false">
      <c r="B672" s="227"/>
      <c r="C672" s="228"/>
      <c r="D672" s="229" t="s">
        <v>154</v>
      </c>
      <c r="E672" s="230"/>
      <c r="F672" s="231" t="s">
        <v>779</v>
      </c>
      <c r="G672" s="228"/>
      <c r="H672" s="232" t="n">
        <v>5.788</v>
      </c>
      <c r="I672" s="233"/>
      <c r="J672" s="228"/>
      <c r="K672" s="228"/>
      <c r="L672" s="234"/>
      <c r="M672" s="235"/>
      <c r="N672" s="236"/>
      <c r="O672" s="236"/>
      <c r="P672" s="236"/>
      <c r="Q672" s="236"/>
      <c r="R672" s="236"/>
      <c r="S672" s="236"/>
      <c r="T672" s="237"/>
      <c r="AT672" s="238" t="s">
        <v>154</v>
      </c>
      <c r="AU672" s="238" t="s">
        <v>85</v>
      </c>
      <c r="AV672" s="226" t="s">
        <v>85</v>
      </c>
      <c r="AW672" s="226" t="s">
        <v>31</v>
      </c>
      <c r="AX672" s="226" t="s">
        <v>75</v>
      </c>
      <c r="AY672" s="238" t="s">
        <v>146</v>
      </c>
    </row>
    <row r="673" s="251" customFormat="true" ht="12.8" hidden="false" customHeight="false" outlineLevel="0" collapsed="false">
      <c r="B673" s="252"/>
      <c r="C673" s="253"/>
      <c r="D673" s="229" t="s">
        <v>154</v>
      </c>
      <c r="E673" s="254"/>
      <c r="F673" s="255" t="s">
        <v>455</v>
      </c>
      <c r="G673" s="253"/>
      <c r="H673" s="256" t="n">
        <v>105.979</v>
      </c>
      <c r="I673" s="257"/>
      <c r="J673" s="253"/>
      <c r="K673" s="253"/>
      <c r="L673" s="258"/>
      <c r="M673" s="259"/>
      <c r="N673" s="260"/>
      <c r="O673" s="260"/>
      <c r="P673" s="260"/>
      <c r="Q673" s="260"/>
      <c r="R673" s="260"/>
      <c r="S673" s="260"/>
      <c r="T673" s="261"/>
      <c r="AT673" s="262" t="s">
        <v>154</v>
      </c>
      <c r="AU673" s="262" t="s">
        <v>85</v>
      </c>
      <c r="AV673" s="251" t="s">
        <v>160</v>
      </c>
      <c r="AW673" s="251" t="s">
        <v>31</v>
      </c>
      <c r="AX673" s="251" t="s">
        <v>75</v>
      </c>
      <c r="AY673" s="262" t="s">
        <v>146</v>
      </c>
    </row>
    <row r="674" s="226" customFormat="true" ht="12.8" hidden="false" customHeight="false" outlineLevel="0" collapsed="false">
      <c r="B674" s="227"/>
      <c r="C674" s="228"/>
      <c r="D674" s="229" t="s">
        <v>154</v>
      </c>
      <c r="E674" s="230"/>
      <c r="F674" s="231" t="s">
        <v>780</v>
      </c>
      <c r="G674" s="228"/>
      <c r="H674" s="232" t="n">
        <v>9.584</v>
      </c>
      <c r="I674" s="233"/>
      <c r="J674" s="228"/>
      <c r="K674" s="228"/>
      <c r="L674" s="234"/>
      <c r="M674" s="235"/>
      <c r="N674" s="236"/>
      <c r="O674" s="236"/>
      <c r="P674" s="236"/>
      <c r="Q674" s="236"/>
      <c r="R674" s="236"/>
      <c r="S674" s="236"/>
      <c r="T674" s="237"/>
      <c r="AT674" s="238" t="s">
        <v>154</v>
      </c>
      <c r="AU674" s="238" t="s">
        <v>85</v>
      </c>
      <c r="AV674" s="226" t="s">
        <v>85</v>
      </c>
      <c r="AW674" s="226" t="s">
        <v>31</v>
      </c>
      <c r="AX674" s="226" t="s">
        <v>75</v>
      </c>
      <c r="AY674" s="238" t="s">
        <v>146</v>
      </c>
    </row>
    <row r="675" s="226" customFormat="true" ht="12.8" hidden="false" customHeight="false" outlineLevel="0" collapsed="false">
      <c r="B675" s="227"/>
      <c r="C675" s="228"/>
      <c r="D675" s="229" t="s">
        <v>154</v>
      </c>
      <c r="E675" s="230"/>
      <c r="F675" s="231" t="s">
        <v>444</v>
      </c>
      <c r="G675" s="228"/>
      <c r="H675" s="232" t="n">
        <v>-1.576</v>
      </c>
      <c r="I675" s="233"/>
      <c r="J675" s="228"/>
      <c r="K675" s="228"/>
      <c r="L675" s="234"/>
      <c r="M675" s="235"/>
      <c r="N675" s="236"/>
      <c r="O675" s="236"/>
      <c r="P675" s="236"/>
      <c r="Q675" s="236"/>
      <c r="R675" s="236"/>
      <c r="S675" s="236"/>
      <c r="T675" s="237"/>
      <c r="AT675" s="238" t="s">
        <v>154</v>
      </c>
      <c r="AU675" s="238" t="s">
        <v>85</v>
      </c>
      <c r="AV675" s="226" t="s">
        <v>85</v>
      </c>
      <c r="AW675" s="226" t="s">
        <v>31</v>
      </c>
      <c r="AX675" s="226" t="s">
        <v>75</v>
      </c>
      <c r="AY675" s="238" t="s">
        <v>146</v>
      </c>
    </row>
    <row r="676" s="226" customFormat="true" ht="12.8" hidden="false" customHeight="false" outlineLevel="0" collapsed="false">
      <c r="B676" s="227"/>
      <c r="C676" s="228"/>
      <c r="D676" s="229" t="s">
        <v>154</v>
      </c>
      <c r="E676" s="230"/>
      <c r="F676" s="231" t="s">
        <v>781</v>
      </c>
      <c r="G676" s="228"/>
      <c r="H676" s="232" t="n">
        <v>10.281</v>
      </c>
      <c r="I676" s="233"/>
      <c r="J676" s="228"/>
      <c r="K676" s="228"/>
      <c r="L676" s="234"/>
      <c r="M676" s="235"/>
      <c r="N676" s="236"/>
      <c r="O676" s="236"/>
      <c r="P676" s="236"/>
      <c r="Q676" s="236"/>
      <c r="R676" s="236"/>
      <c r="S676" s="236"/>
      <c r="T676" s="237"/>
      <c r="AT676" s="238" t="s">
        <v>154</v>
      </c>
      <c r="AU676" s="238" t="s">
        <v>85</v>
      </c>
      <c r="AV676" s="226" t="s">
        <v>85</v>
      </c>
      <c r="AW676" s="226" t="s">
        <v>31</v>
      </c>
      <c r="AX676" s="226" t="s">
        <v>75</v>
      </c>
      <c r="AY676" s="238" t="s">
        <v>146</v>
      </c>
    </row>
    <row r="677" s="226" customFormat="true" ht="12.8" hidden="false" customHeight="false" outlineLevel="0" collapsed="false">
      <c r="B677" s="227"/>
      <c r="C677" s="228"/>
      <c r="D677" s="229" t="s">
        <v>154</v>
      </c>
      <c r="E677" s="230"/>
      <c r="F677" s="231" t="s">
        <v>450</v>
      </c>
      <c r="G677" s="228"/>
      <c r="H677" s="232" t="n">
        <v>-1.773</v>
      </c>
      <c r="I677" s="233"/>
      <c r="J677" s="228"/>
      <c r="K677" s="228"/>
      <c r="L677" s="234"/>
      <c r="M677" s="235"/>
      <c r="N677" s="236"/>
      <c r="O677" s="236"/>
      <c r="P677" s="236"/>
      <c r="Q677" s="236"/>
      <c r="R677" s="236"/>
      <c r="S677" s="236"/>
      <c r="T677" s="237"/>
      <c r="AT677" s="238" t="s">
        <v>154</v>
      </c>
      <c r="AU677" s="238" t="s">
        <v>85</v>
      </c>
      <c r="AV677" s="226" t="s">
        <v>85</v>
      </c>
      <c r="AW677" s="226" t="s">
        <v>31</v>
      </c>
      <c r="AX677" s="226" t="s">
        <v>75</v>
      </c>
      <c r="AY677" s="238" t="s">
        <v>146</v>
      </c>
    </row>
    <row r="678" s="226" customFormat="true" ht="12.8" hidden="false" customHeight="false" outlineLevel="0" collapsed="false">
      <c r="B678" s="227"/>
      <c r="C678" s="228"/>
      <c r="D678" s="229" t="s">
        <v>154</v>
      </c>
      <c r="E678" s="230"/>
      <c r="F678" s="231" t="s">
        <v>782</v>
      </c>
      <c r="G678" s="228"/>
      <c r="H678" s="232" t="n">
        <v>8.37</v>
      </c>
      <c r="I678" s="233"/>
      <c r="J678" s="228"/>
      <c r="K678" s="228"/>
      <c r="L678" s="234"/>
      <c r="M678" s="235"/>
      <c r="N678" s="236"/>
      <c r="O678" s="236"/>
      <c r="P678" s="236"/>
      <c r="Q678" s="236"/>
      <c r="R678" s="236"/>
      <c r="S678" s="236"/>
      <c r="T678" s="237"/>
      <c r="AT678" s="238" t="s">
        <v>154</v>
      </c>
      <c r="AU678" s="238" t="s">
        <v>85</v>
      </c>
      <c r="AV678" s="226" t="s">
        <v>85</v>
      </c>
      <c r="AW678" s="226" t="s">
        <v>31</v>
      </c>
      <c r="AX678" s="226" t="s">
        <v>75</v>
      </c>
      <c r="AY678" s="238" t="s">
        <v>146</v>
      </c>
    </row>
    <row r="679" s="226" customFormat="true" ht="12.8" hidden="false" customHeight="false" outlineLevel="0" collapsed="false">
      <c r="B679" s="227"/>
      <c r="C679" s="228"/>
      <c r="D679" s="229" t="s">
        <v>154</v>
      </c>
      <c r="E679" s="230"/>
      <c r="F679" s="231" t="s">
        <v>444</v>
      </c>
      <c r="G679" s="228"/>
      <c r="H679" s="232" t="n">
        <v>-1.576</v>
      </c>
      <c r="I679" s="233"/>
      <c r="J679" s="228"/>
      <c r="K679" s="228"/>
      <c r="L679" s="234"/>
      <c r="M679" s="235"/>
      <c r="N679" s="236"/>
      <c r="O679" s="236"/>
      <c r="P679" s="236"/>
      <c r="Q679" s="236"/>
      <c r="R679" s="236"/>
      <c r="S679" s="236"/>
      <c r="T679" s="237"/>
      <c r="AT679" s="238" t="s">
        <v>154</v>
      </c>
      <c r="AU679" s="238" t="s">
        <v>85</v>
      </c>
      <c r="AV679" s="226" t="s">
        <v>85</v>
      </c>
      <c r="AW679" s="226" t="s">
        <v>31</v>
      </c>
      <c r="AX679" s="226" t="s">
        <v>75</v>
      </c>
      <c r="AY679" s="238" t="s">
        <v>146</v>
      </c>
    </row>
    <row r="680" s="226" customFormat="true" ht="12.8" hidden="false" customHeight="false" outlineLevel="0" collapsed="false">
      <c r="B680" s="227"/>
      <c r="C680" s="228"/>
      <c r="D680" s="229" t="s">
        <v>154</v>
      </c>
      <c r="E680" s="230"/>
      <c r="F680" s="231" t="s">
        <v>783</v>
      </c>
      <c r="G680" s="228"/>
      <c r="H680" s="232" t="n">
        <v>19.167</v>
      </c>
      <c r="I680" s="233"/>
      <c r="J680" s="228"/>
      <c r="K680" s="228"/>
      <c r="L680" s="234"/>
      <c r="M680" s="235"/>
      <c r="N680" s="236"/>
      <c r="O680" s="236"/>
      <c r="P680" s="236"/>
      <c r="Q680" s="236"/>
      <c r="R680" s="236"/>
      <c r="S680" s="236"/>
      <c r="T680" s="237"/>
      <c r="AT680" s="238" t="s">
        <v>154</v>
      </c>
      <c r="AU680" s="238" t="s">
        <v>85</v>
      </c>
      <c r="AV680" s="226" t="s">
        <v>85</v>
      </c>
      <c r="AW680" s="226" t="s">
        <v>31</v>
      </c>
      <c r="AX680" s="226" t="s">
        <v>75</v>
      </c>
      <c r="AY680" s="238" t="s">
        <v>146</v>
      </c>
    </row>
    <row r="681" s="226" customFormat="true" ht="12.8" hidden="false" customHeight="false" outlineLevel="0" collapsed="false">
      <c r="B681" s="227"/>
      <c r="C681" s="228"/>
      <c r="D681" s="229" t="s">
        <v>154</v>
      </c>
      <c r="E681" s="230"/>
      <c r="F681" s="231" t="s">
        <v>784</v>
      </c>
      <c r="G681" s="228"/>
      <c r="H681" s="232" t="n">
        <v>-3.152</v>
      </c>
      <c r="I681" s="233"/>
      <c r="J681" s="228"/>
      <c r="K681" s="228"/>
      <c r="L681" s="234"/>
      <c r="M681" s="235"/>
      <c r="N681" s="236"/>
      <c r="O681" s="236"/>
      <c r="P681" s="236"/>
      <c r="Q681" s="236"/>
      <c r="R681" s="236"/>
      <c r="S681" s="236"/>
      <c r="T681" s="237"/>
      <c r="AT681" s="238" t="s">
        <v>154</v>
      </c>
      <c r="AU681" s="238" t="s">
        <v>85</v>
      </c>
      <c r="AV681" s="226" t="s">
        <v>85</v>
      </c>
      <c r="AW681" s="226" t="s">
        <v>31</v>
      </c>
      <c r="AX681" s="226" t="s">
        <v>75</v>
      </c>
      <c r="AY681" s="238" t="s">
        <v>146</v>
      </c>
    </row>
    <row r="682" s="226" customFormat="true" ht="12.8" hidden="false" customHeight="false" outlineLevel="0" collapsed="false">
      <c r="B682" s="227"/>
      <c r="C682" s="228"/>
      <c r="D682" s="229" t="s">
        <v>154</v>
      </c>
      <c r="E682" s="230"/>
      <c r="F682" s="231" t="s">
        <v>785</v>
      </c>
      <c r="G682" s="228"/>
      <c r="H682" s="232" t="n">
        <v>16.74</v>
      </c>
      <c r="I682" s="233"/>
      <c r="J682" s="228"/>
      <c r="K682" s="228"/>
      <c r="L682" s="234"/>
      <c r="M682" s="235"/>
      <c r="N682" s="236"/>
      <c r="O682" s="236"/>
      <c r="P682" s="236"/>
      <c r="Q682" s="236"/>
      <c r="R682" s="236"/>
      <c r="S682" s="236"/>
      <c r="T682" s="237"/>
      <c r="AT682" s="238" t="s">
        <v>154</v>
      </c>
      <c r="AU682" s="238" t="s">
        <v>85</v>
      </c>
      <c r="AV682" s="226" t="s">
        <v>85</v>
      </c>
      <c r="AW682" s="226" t="s">
        <v>31</v>
      </c>
      <c r="AX682" s="226" t="s">
        <v>75</v>
      </c>
      <c r="AY682" s="238" t="s">
        <v>146</v>
      </c>
    </row>
    <row r="683" s="226" customFormat="true" ht="12.8" hidden="false" customHeight="false" outlineLevel="0" collapsed="false">
      <c r="B683" s="227"/>
      <c r="C683" s="228"/>
      <c r="D683" s="229" t="s">
        <v>154</v>
      </c>
      <c r="E683" s="230"/>
      <c r="F683" s="231" t="s">
        <v>784</v>
      </c>
      <c r="G683" s="228"/>
      <c r="H683" s="232" t="n">
        <v>-3.152</v>
      </c>
      <c r="I683" s="233"/>
      <c r="J683" s="228"/>
      <c r="K683" s="228"/>
      <c r="L683" s="234"/>
      <c r="M683" s="235"/>
      <c r="N683" s="236"/>
      <c r="O683" s="236"/>
      <c r="P683" s="236"/>
      <c r="Q683" s="236"/>
      <c r="R683" s="236"/>
      <c r="S683" s="236"/>
      <c r="T683" s="237"/>
      <c r="AT683" s="238" t="s">
        <v>154</v>
      </c>
      <c r="AU683" s="238" t="s">
        <v>85</v>
      </c>
      <c r="AV683" s="226" t="s">
        <v>85</v>
      </c>
      <c r="AW683" s="226" t="s">
        <v>31</v>
      </c>
      <c r="AX683" s="226" t="s">
        <v>75</v>
      </c>
      <c r="AY683" s="238" t="s">
        <v>146</v>
      </c>
    </row>
    <row r="684" s="226" customFormat="true" ht="12.8" hidden="false" customHeight="false" outlineLevel="0" collapsed="false">
      <c r="B684" s="227"/>
      <c r="C684" s="228"/>
      <c r="D684" s="229" t="s">
        <v>154</v>
      </c>
      <c r="E684" s="230"/>
      <c r="F684" s="231" t="s">
        <v>786</v>
      </c>
      <c r="G684" s="228"/>
      <c r="H684" s="232" t="n">
        <v>9.584</v>
      </c>
      <c r="I684" s="233"/>
      <c r="J684" s="228"/>
      <c r="K684" s="228"/>
      <c r="L684" s="234"/>
      <c r="M684" s="235"/>
      <c r="N684" s="236"/>
      <c r="O684" s="236"/>
      <c r="P684" s="236"/>
      <c r="Q684" s="236"/>
      <c r="R684" s="236"/>
      <c r="S684" s="236"/>
      <c r="T684" s="237"/>
      <c r="AT684" s="238" t="s">
        <v>154</v>
      </c>
      <c r="AU684" s="238" t="s">
        <v>85</v>
      </c>
      <c r="AV684" s="226" t="s">
        <v>85</v>
      </c>
      <c r="AW684" s="226" t="s">
        <v>31</v>
      </c>
      <c r="AX684" s="226" t="s">
        <v>75</v>
      </c>
      <c r="AY684" s="238" t="s">
        <v>146</v>
      </c>
    </row>
    <row r="685" s="226" customFormat="true" ht="12.8" hidden="false" customHeight="false" outlineLevel="0" collapsed="false">
      <c r="B685" s="227"/>
      <c r="C685" s="228"/>
      <c r="D685" s="229" t="s">
        <v>154</v>
      </c>
      <c r="E685" s="230"/>
      <c r="F685" s="231" t="s">
        <v>444</v>
      </c>
      <c r="G685" s="228"/>
      <c r="H685" s="232" t="n">
        <v>-1.576</v>
      </c>
      <c r="I685" s="233"/>
      <c r="J685" s="228"/>
      <c r="K685" s="228"/>
      <c r="L685" s="234"/>
      <c r="M685" s="235"/>
      <c r="N685" s="236"/>
      <c r="O685" s="236"/>
      <c r="P685" s="236"/>
      <c r="Q685" s="236"/>
      <c r="R685" s="236"/>
      <c r="S685" s="236"/>
      <c r="T685" s="237"/>
      <c r="AT685" s="238" t="s">
        <v>154</v>
      </c>
      <c r="AU685" s="238" t="s">
        <v>85</v>
      </c>
      <c r="AV685" s="226" t="s">
        <v>85</v>
      </c>
      <c r="AW685" s="226" t="s">
        <v>31</v>
      </c>
      <c r="AX685" s="226" t="s">
        <v>75</v>
      </c>
      <c r="AY685" s="238" t="s">
        <v>146</v>
      </c>
    </row>
    <row r="686" s="226" customFormat="true" ht="12.8" hidden="false" customHeight="false" outlineLevel="0" collapsed="false">
      <c r="B686" s="227"/>
      <c r="C686" s="228"/>
      <c r="D686" s="229" t="s">
        <v>154</v>
      </c>
      <c r="E686" s="230"/>
      <c r="F686" s="231" t="s">
        <v>787</v>
      </c>
      <c r="G686" s="228"/>
      <c r="H686" s="232" t="n">
        <v>10.281</v>
      </c>
      <c r="I686" s="233"/>
      <c r="J686" s="228"/>
      <c r="K686" s="228"/>
      <c r="L686" s="234"/>
      <c r="M686" s="235"/>
      <c r="N686" s="236"/>
      <c r="O686" s="236"/>
      <c r="P686" s="236"/>
      <c r="Q686" s="236"/>
      <c r="R686" s="236"/>
      <c r="S686" s="236"/>
      <c r="T686" s="237"/>
      <c r="AT686" s="238" t="s">
        <v>154</v>
      </c>
      <c r="AU686" s="238" t="s">
        <v>85</v>
      </c>
      <c r="AV686" s="226" t="s">
        <v>85</v>
      </c>
      <c r="AW686" s="226" t="s">
        <v>31</v>
      </c>
      <c r="AX686" s="226" t="s">
        <v>75</v>
      </c>
      <c r="AY686" s="238" t="s">
        <v>146</v>
      </c>
    </row>
    <row r="687" s="226" customFormat="true" ht="12.8" hidden="false" customHeight="false" outlineLevel="0" collapsed="false">
      <c r="B687" s="227"/>
      <c r="C687" s="228"/>
      <c r="D687" s="229" t="s">
        <v>154</v>
      </c>
      <c r="E687" s="230"/>
      <c r="F687" s="231" t="s">
        <v>450</v>
      </c>
      <c r="G687" s="228"/>
      <c r="H687" s="232" t="n">
        <v>-1.773</v>
      </c>
      <c r="I687" s="233"/>
      <c r="J687" s="228"/>
      <c r="K687" s="228"/>
      <c r="L687" s="234"/>
      <c r="M687" s="235"/>
      <c r="N687" s="236"/>
      <c r="O687" s="236"/>
      <c r="P687" s="236"/>
      <c r="Q687" s="236"/>
      <c r="R687" s="236"/>
      <c r="S687" s="236"/>
      <c r="T687" s="237"/>
      <c r="AT687" s="238" t="s">
        <v>154</v>
      </c>
      <c r="AU687" s="238" t="s">
        <v>85</v>
      </c>
      <c r="AV687" s="226" t="s">
        <v>85</v>
      </c>
      <c r="AW687" s="226" t="s">
        <v>31</v>
      </c>
      <c r="AX687" s="226" t="s">
        <v>75</v>
      </c>
      <c r="AY687" s="238" t="s">
        <v>146</v>
      </c>
    </row>
    <row r="688" s="226" customFormat="true" ht="12.8" hidden="false" customHeight="false" outlineLevel="0" collapsed="false">
      <c r="B688" s="227"/>
      <c r="C688" s="228"/>
      <c r="D688" s="229" t="s">
        <v>154</v>
      </c>
      <c r="E688" s="230"/>
      <c r="F688" s="231" t="s">
        <v>788</v>
      </c>
      <c r="G688" s="228"/>
      <c r="H688" s="232" t="n">
        <v>8.37</v>
      </c>
      <c r="I688" s="233"/>
      <c r="J688" s="228"/>
      <c r="K688" s="228"/>
      <c r="L688" s="234"/>
      <c r="M688" s="235"/>
      <c r="N688" s="236"/>
      <c r="O688" s="236"/>
      <c r="P688" s="236"/>
      <c r="Q688" s="236"/>
      <c r="R688" s="236"/>
      <c r="S688" s="236"/>
      <c r="T688" s="237"/>
      <c r="AT688" s="238" t="s">
        <v>154</v>
      </c>
      <c r="AU688" s="238" t="s">
        <v>85</v>
      </c>
      <c r="AV688" s="226" t="s">
        <v>85</v>
      </c>
      <c r="AW688" s="226" t="s">
        <v>31</v>
      </c>
      <c r="AX688" s="226" t="s">
        <v>75</v>
      </c>
      <c r="AY688" s="238" t="s">
        <v>146</v>
      </c>
    </row>
    <row r="689" s="226" customFormat="true" ht="12.8" hidden="false" customHeight="false" outlineLevel="0" collapsed="false">
      <c r="B689" s="227"/>
      <c r="C689" s="228"/>
      <c r="D689" s="229" t="s">
        <v>154</v>
      </c>
      <c r="E689" s="230"/>
      <c r="F689" s="231" t="s">
        <v>444</v>
      </c>
      <c r="G689" s="228"/>
      <c r="H689" s="232" t="n">
        <v>-1.576</v>
      </c>
      <c r="I689" s="233"/>
      <c r="J689" s="228"/>
      <c r="K689" s="228"/>
      <c r="L689" s="234"/>
      <c r="M689" s="235"/>
      <c r="N689" s="236"/>
      <c r="O689" s="236"/>
      <c r="P689" s="236"/>
      <c r="Q689" s="236"/>
      <c r="R689" s="236"/>
      <c r="S689" s="236"/>
      <c r="T689" s="237"/>
      <c r="AT689" s="238" t="s">
        <v>154</v>
      </c>
      <c r="AU689" s="238" t="s">
        <v>85</v>
      </c>
      <c r="AV689" s="226" t="s">
        <v>85</v>
      </c>
      <c r="AW689" s="226" t="s">
        <v>31</v>
      </c>
      <c r="AX689" s="226" t="s">
        <v>75</v>
      </c>
      <c r="AY689" s="238" t="s">
        <v>146</v>
      </c>
    </row>
    <row r="690" s="251" customFormat="true" ht="12.8" hidden="false" customHeight="false" outlineLevel="0" collapsed="false">
      <c r="B690" s="252"/>
      <c r="C690" s="253"/>
      <c r="D690" s="229" t="s">
        <v>154</v>
      </c>
      <c r="E690" s="254"/>
      <c r="F690" s="255" t="s">
        <v>463</v>
      </c>
      <c r="G690" s="253"/>
      <c r="H690" s="256" t="n">
        <v>76.223</v>
      </c>
      <c r="I690" s="257"/>
      <c r="J690" s="253"/>
      <c r="K690" s="253"/>
      <c r="L690" s="258"/>
      <c r="M690" s="259"/>
      <c r="N690" s="260"/>
      <c r="O690" s="260"/>
      <c r="P690" s="260"/>
      <c r="Q690" s="260"/>
      <c r="R690" s="260"/>
      <c r="S690" s="260"/>
      <c r="T690" s="261"/>
      <c r="AT690" s="262" t="s">
        <v>154</v>
      </c>
      <c r="AU690" s="262" t="s">
        <v>85</v>
      </c>
      <c r="AV690" s="251" t="s">
        <v>160</v>
      </c>
      <c r="AW690" s="251" t="s">
        <v>31</v>
      </c>
      <c r="AX690" s="251" t="s">
        <v>75</v>
      </c>
      <c r="AY690" s="262" t="s">
        <v>146</v>
      </c>
    </row>
    <row r="691" s="226" customFormat="true" ht="12.8" hidden="false" customHeight="false" outlineLevel="0" collapsed="false">
      <c r="B691" s="227"/>
      <c r="C691" s="228"/>
      <c r="D691" s="229" t="s">
        <v>154</v>
      </c>
      <c r="E691" s="230"/>
      <c r="F691" s="231" t="s">
        <v>789</v>
      </c>
      <c r="G691" s="228"/>
      <c r="H691" s="232" t="n">
        <v>9.584</v>
      </c>
      <c r="I691" s="233"/>
      <c r="J691" s="228"/>
      <c r="K691" s="228"/>
      <c r="L691" s="234"/>
      <c r="M691" s="235"/>
      <c r="N691" s="236"/>
      <c r="O691" s="236"/>
      <c r="P691" s="236"/>
      <c r="Q691" s="236"/>
      <c r="R691" s="236"/>
      <c r="S691" s="236"/>
      <c r="T691" s="237"/>
      <c r="AT691" s="238" t="s">
        <v>154</v>
      </c>
      <c r="AU691" s="238" t="s">
        <v>85</v>
      </c>
      <c r="AV691" s="226" t="s">
        <v>85</v>
      </c>
      <c r="AW691" s="226" t="s">
        <v>31</v>
      </c>
      <c r="AX691" s="226" t="s">
        <v>75</v>
      </c>
      <c r="AY691" s="238" t="s">
        <v>146</v>
      </c>
    </row>
    <row r="692" s="226" customFormat="true" ht="12.8" hidden="false" customHeight="false" outlineLevel="0" collapsed="false">
      <c r="B692" s="227"/>
      <c r="C692" s="228"/>
      <c r="D692" s="229" t="s">
        <v>154</v>
      </c>
      <c r="E692" s="230"/>
      <c r="F692" s="231" t="s">
        <v>444</v>
      </c>
      <c r="G692" s="228"/>
      <c r="H692" s="232" t="n">
        <v>-1.576</v>
      </c>
      <c r="I692" s="233"/>
      <c r="J692" s="228"/>
      <c r="K692" s="228"/>
      <c r="L692" s="234"/>
      <c r="M692" s="235"/>
      <c r="N692" s="236"/>
      <c r="O692" s="236"/>
      <c r="P692" s="236"/>
      <c r="Q692" s="236"/>
      <c r="R692" s="236"/>
      <c r="S692" s="236"/>
      <c r="T692" s="237"/>
      <c r="AT692" s="238" t="s">
        <v>154</v>
      </c>
      <c r="AU692" s="238" t="s">
        <v>85</v>
      </c>
      <c r="AV692" s="226" t="s">
        <v>85</v>
      </c>
      <c r="AW692" s="226" t="s">
        <v>31</v>
      </c>
      <c r="AX692" s="226" t="s">
        <v>75</v>
      </c>
      <c r="AY692" s="238" t="s">
        <v>146</v>
      </c>
    </row>
    <row r="693" s="226" customFormat="true" ht="12.8" hidden="false" customHeight="false" outlineLevel="0" collapsed="false">
      <c r="B693" s="227"/>
      <c r="C693" s="228"/>
      <c r="D693" s="229" t="s">
        <v>154</v>
      </c>
      <c r="E693" s="230"/>
      <c r="F693" s="231" t="s">
        <v>790</v>
      </c>
      <c r="G693" s="228"/>
      <c r="H693" s="232" t="n">
        <v>10.281</v>
      </c>
      <c r="I693" s="233"/>
      <c r="J693" s="228"/>
      <c r="K693" s="228"/>
      <c r="L693" s="234"/>
      <c r="M693" s="235"/>
      <c r="N693" s="236"/>
      <c r="O693" s="236"/>
      <c r="P693" s="236"/>
      <c r="Q693" s="236"/>
      <c r="R693" s="236"/>
      <c r="S693" s="236"/>
      <c r="T693" s="237"/>
      <c r="AT693" s="238" t="s">
        <v>154</v>
      </c>
      <c r="AU693" s="238" t="s">
        <v>85</v>
      </c>
      <c r="AV693" s="226" t="s">
        <v>85</v>
      </c>
      <c r="AW693" s="226" t="s">
        <v>31</v>
      </c>
      <c r="AX693" s="226" t="s">
        <v>75</v>
      </c>
      <c r="AY693" s="238" t="s">
        <v>146</v>
      </c>
    </row>
    <row r="694" s="226" customFormat="true" ht="12.8" hidden="false" customHeight="false" outlineLevel="0" collapsed="false">
      <c r="B694" s="227"/>
      <c r="C694" s="228"/>
      <c r="D694" s="229" t="s">
        <v>154</v>
      </c>
      <c r="E694" s="230"/>
      <c r="F694" s="231" t="s">
        <v>450</v>
      </c>
      <c r="G694" s="228"/>
      <c r="H694" s="232" t="n">
        <v>-1.773</v>
      </c>
      <c r="I694" s="233"/>
      <c r="J694" s="228"/>
      <c r="K694" s="228"/>
      <c r="L694" s="234"/>
      <c r="M694" s="235"/>
      <c r="N694" s="236"/>
      <c r="O694" s="236"/>
      <c r="P694" s="236"/>
      <c r="Q694" s="236"/>
      <c r="R694" s="236"/>
      <c r="S694" s="236"/>
      <c r="T694" s="237"/>
      <c r="AT694" s="238" t="s">
        <v>154</v>
      </c>
      <c r="AU694" s="238" t="s">
        <v>85</v>
      </c>
      <c r="AV694" s="226" t="s">
        <v>85</v>
      </c>
      <c r="AW694" s="226" t="s">
        <v>31</v>
      </c>
      <c r="AX694" s="226" t="s">
        <v>75</v>
      </c>
      <c r="AY694" s="238" t="s">
        <v>146</v>
      </c>
    </row>
    <row r="695" s="226" customFormat="true" ht="12.8" hidden="false" customHeight="false" outlineLevel="0" collapsed="false">
      <c r="B695" s="227"/>
      <c r="C695" s="228"/>
      <c r="D695" s="229" t="s">
        <v>154</v>
      </c>
      <c r="E695" s="230"/>
      <c r="F695" s="231" t="s">
        <v>791</v>
      </c>
      <c r="G695" s="228"/>
      <c r="H695" s="232" t="n">
        <v>8.37</v>
      </c>
      <c r="I695" s="233"/>
      <c r="J695" s="228"/>
      <c r="K695" s="228"/>
      <c r="L695" s="234"/>
      <c r="M695" s="235"/>
      <c r="N695" s="236"/>
      <c r="O695" s="236"/>
      <c r="P695" s="236"/>
      <c r="Q695" s="236"/>
      <c r="R695" s="236"/>
      <c r="S695" s="236"/>
      <c r="T695" s="237"/>
      <c r="AT695" s="238" t="s">
        <v>154</v>
      </c>
      <c r="AU695" s="238" t="s">
        <v>85</v>
      </c>
      <c r="AV695" s="226" t="s">
        <v>85</v>
      </c>
      <c r="AW695" s="226" t="s">
        <v>31</v>
      </c>
      <c r="AX695" s="226" t="s">
        <v>75</v>
      </c>
      <c r="AY695" s="238" t="s">
        <v>146</v>
      </c>
    </row>
    <row r="696" s="226" customFormat="true" ht="12.8" hidden="false" customHeight="false" outlineLevel="0" collapsed="false">
      <c r="B696" s="227"/>
      <c r="C696" s="228"/>
      <c r="D696" s="229" t="s">
        <v>154</v>
      </c>
      <c r="E696" s="230"/>
      <c r="F696" s="231" t="s">
        <v>444</v>
      </c>
      <c r="G696" s="228"/>
      <c r="H696" s="232" t="n">
        <v>-1.576</v>
      </c>
      <c r="I696" s="233"/>
      <c r="J696" s="228"/>
      <c r="K696" s="228"/>
      <c r="L696" s="234"/>
      <c r="M696" s="235"/>
      <c r="N696" s="236"/>
      <c r="O696" s="236"/>
      <c r="P696" s="236"/>
      <c r="Q696" s="236"/>
      <c r="R696" s="236"/>
      <c r="S696" s="236"/>
      <c r="T696" s="237"/>
      <c r="AT696" s="238" t="s">
        <v>154</v>
      </c>
      <c r="AU696" s="238" t="s">
        <v>85</v>
      </c>
      <c r="AV696" s="226" t="s">
        <v>85</v>
      </c>
      <c r="AW696" s="226" t="s">
        <v>31</v>
      </c>
      <c r="AX696" s="226" t="s">
        <v>75</v>
      </c>
      <c r="AY696" s="238" t="s">
        <v>146</v>
      </c>
    </row>
    <row r="697" s="226" customFormat="true" ht="12.8" hidden="false" customHeight="false" outlineLevel="0" collapsed="false">
      <c r="B697" s="227"/>
      <c r="C697" s="228"/>
      <c r="D697" s="229" t="s">
        <v>154</v>
      </c>
      <c r="E697" s="230"/>
      <c r="F697" s="231" t="s">
        <v>792</v>
      </c>
      <c r="G697" s="228"/>
      <c r="H697" s="232" t="n">
        <v>19.167</v>
      </c>
      <c r="I697" s="233"/>
      <c r="J697" s="228"/>
      <c r="K697" s="228"/>
      <c r="L697" s="234"/>
      <c r="M697" s="235"/>
      <c r="N697" s="236"/>
      <c r="O697" s="236"/>
      <c r="P697" s="236"/>
      <c r="Q697" s="236"/>
      <c r="R697" s="236"/>
      <c r="S697" s="236"/>
      <c r="T697" s="237"/>
      <c r="AT697" s="238" t="s">
        <v>154</v>
      </c>
      <c r="AU697" s="238" t="s">
        <v>85</v>
      </c>
      <c r="AV697" s="226" t="s">
        <v>85</v>
      </c>
      <c r="AW697" s="226" t="s">
        <v>31</v>
      </c>
      <c r="AX697" s="226" t="s">
        <v>75</v>
      </c>
      <c r="AY697" s="238" t="s">
        <v>146</v>
      </c>
    </row>
    <row r="698" s="226" customFormat="true" ht="12.8" hidden="false" customHeight="false" outlineLevel="0" collapsed="false">
      <c r="B698" s="227"/>
      <c r="C698" s="228"/>
      <c r="D698" s="229" t="s">
        <v>154</v>
      </c>
      <c r="E698" s="230"/>
      <c r="F698" s="231" t="s">
        <v>784</v>
      </c>
      <c r="G698" s="228"/>
      <c r="H698" s="232" t="n">
        <v>-3.152</v>
      </c>
      <c r="I698" s="233"/>
      <c r="J698" s="228"/>
      <c r="K698" s="228"/>
      <c r="L698" s="234"/>
      <c r="M698" s="235"/>
      <c r="N698" s="236"/>
      <c r="O698" s="236"/>
      <c r="P698" s="236"/>
      <c r="Q698" s="236"/>
      <c r="R698" s="236"/>
      <c r="S698" s="236"/>
      <c r="T698" s="237"/>
      <c r="AT698" s="238" t="s">
        <v>154</v>
      </c>
      <c r="AU698" s="238" t="s">
        <v>85</v>
      </c>
      <c r="AV698" s="226" t="s">
        <v>85</v>
      </c>
      <c r="AW698" s="226" t="s">
        <v>31</v>
      </c>
      <c r="AX698" s="226" t="s">
        <v>75</v>
      </c>
      <c r="AY698" s="238" t="s">
        <v>146</v>
      </c>
    </row>
    <row r="699" s="226" customFormat="true" ht="12.8" hidden="false" customHeight="false" outlineLevel="0" collapsed="false">
      <c r="B699" s="227"/>
      <c r="C699" s="228"/>
      <c r="D699" s="229" t="s">
        <v>154</v>
      </c>
      <c r="E699" s="230"/>
      <c r="F699" s="231" t="s">
        <v>785</v>
      </c>
      <c r="G699" s="228"/>
      <c r="H699" s="232" t="n">
        <v>16.74</v>
      </c>
      <c r="I699" s="233"/>
      <c r="J699" s="228"/>
      <c r="K699" s="228"/>
      <c r="L699" s="234"/>
      <c r="M699" s="235"/>
      <c r="N699" s="236"/>
      <c r="O699" s="236"/>
      <c r="P699" s="236"/>
      <c r="Q699" s="236"/>
      <c r="R699" s="236"/>
      <c r="S699" s="236"/>
      <c r="T699" s="237"/>
      <c r="AT699" s="238" t="s">
        <v>154</v>
      </c>
      <c r="AU699" s="238" t="s">
        <v>85</v>
      </c>
      <c r="AV699" s="226" t="s">
        <v>85</v>
      </c>
      <c r="AW699" s="226" t="s">
        <v>31</v>
      </c>
      <c r="AX699" s="226" t="s">
        <v>75</v>
      </c>
      <c r="AY699" s="238" t="s">
        <v>146</v>
      </c>
    </row>
    <row r="700" s="226" customFormat="true" ht="12.8" hidden="false" customHeight="false" outlineLevel="0" collapsed="false">
      <c r="B700" s="227"/>
      <c r="C700" s="228"/>
      <c r="D700" s="229" t="s">
        <v>154</v>
      </c>
      <c r="E700" s="230"/>
      <c r="F700" s="231" t="s">
        <v>784</v>
      </c>
      <c r="G700" s="228"/>
      <c r="H700" s="232" t="n">
        <v>-3.152</v>
      </c>
      <c r="I700" s="233"/>
      <c r="J700" s="228"/>
      <c r="K700" s="228"/>
      <c r="L700" s="234"/>
      <c r="M700" s="235"/>
      <c r="N700" s="236"/>
      <c r="O700" s="236"/>
      <c r="P700" s="236"/>
      <c r="Q700" s="236"/>
      <c r="R700" s="236"/>
      <c r="S700" s="236"/>
      <c r="T700" s="237"/>
      <c r="AT700" s="238" t="s">
        <v>154</v>
      </c>
      <c r="AU700" s="238" t="s">
        <v>85</v>
      </c>
      <c r="AV700" s="226" t="s">
        <v>85</v>
      </c>
      <c r="AW700" s="226" t="s">
        <v>31</v>
      </c>
      <c r="AX700" s="226" t="s">
        <v>75</v>
      </c>
      <c r="AY700" s="238" t="s">
        <v>146</v>
      </c>
    </row>
    <row r="701" s="226" customFormat="true" ht="12.8" hidden="false" customHeight="false" outlineLevel="0" collapsed="false">
      <c r="B701" s="227"/>
      <c r="C701" s="228"/>
      <c r="D701" s="229" t="s">
        <v>154</v>
      </c>
      <c r="E701" s="230"/>
      <c r="F701" s="231" t="s">
        <v>793</v>
      </c>
      <c r="G701" s="228"/>
      <c r="H701" s="232" t="n">
        <v>9.584</v>
      </c>
      <c r="I701" s="233"/>
      <c r="J701" s="228"/>
      <c r="K701" s="228"/>
      <c r="L701" s="234"/>
      <c r="M701" s="235"/>
      <c r="N701" s="236"/>
      <c r="O701" s="236"/>
      <c r="P701" s="236"/>
      <c r="Q701" s="236"/>
      <c r="R701" s="236"/>
      <c r="S701" s="236"/>
      <c r="T701" s="237"/>
      <c r="AT701" s="238" t="s">
        <v>154</v>
      </c>
      <c r="AU701" s="238" t="s">
        <v>85</v>
      </c>
      <c r="AV701" s="226" t="s">
        <v>85</v>
      </c>
      <c r="AW701" s="226" t="s">
        <v>31</v>
      </c>
      <c r="AX701" s="226" t="s">
        <v>75</v>
      </c>
      <c r="AY701" s="238" t="s">
        <v>146</v>
      </c>
    </row>
    <row r="702" s="226" customFormat="true" ht="12.8" hidden="false" customHeight="false" outlineLevel="0" collapsed="false">
      <c r="B702" s="227"/>
      <c r="C702" s="228"/>
      <c r="D702" s="229" t="s">
        <v>154</v>
      </c>
      <c r="E702" s="230"/>
      <c r="F702" s="231" t="s">
        <v>444</v>
      </c>
      <c r="G702" s="228"/>
      <c r="H702" s="232" t="n">
        <v>-1.576</v>
      </c>
      <c r="I702" s="233"/>
      <c r="J702" s="228"/>
      <c r="K702" s="228"/>
      <c r="L702" s="234"/>
      <c r="M702" s="235"/>
      <c r="N702" s="236"/>
      <c r="O702" s="236"/>
      <c r="P702" s="236"/>
      <c r="Q702" s="236"/>
      <c r="R702" s="236"/>
      <c r="S702" s="236"/>
      <c r="T702" s="237"/>
      <c r="AT702" s="238" t="s">
        <v>154</v>
      </c>
      <c r="AU702" s="238" t="s">
        <v>85</v>
      </c>
      <c r="AV702" s="226" t="s">
        <v>85</v>
      </c>
      <c r="AW702" s="226" t="s">
        <v>31</v>
      </c>
      <c r="AX702" s="226" t="s">
        <v>75</v>
      </c>
      <c r="AY702" s="238" t="s">
        <v>146</v>
      </c>
    </row>
    <row r="703" s="226" customFormat="true" ht="12.8" hidden="false" customHeight="false" outlineLevel="0" collapsed="false">
      <c r="B703" s="227"/>
      <c r="C703" s="228"/>
      <c r="D703" s="229" t="s">
        <v>154</v>
      </c>
      <c r="E703" s="230"/>
      <c r="F703" s="231" t="s">
        <v>794</v>
      </c>
      <c r="G703" s="228"/>
      <c r="H703" s="232" t="n">
        <v>10.281</v>
      </c>
      <c r="I703" s="233"/>
      <c r="J703" s="228"/>
      <c r="K703" s="228"/>
      <c r="L703" s="234"/>
      <c r="M703" s="235"/>
      <c r="N703" s="236"/>
      <c r="O703" s="236"/>
      <c r="P703" s="236"/>
      <c r="Q703" s="236"/>
      <c r="R703" s="236"/>
      <c r="S703" s="236"/>
      <c r="T703" s="237"/>
      <c r="AT703" s="238" t="s">
        <v>154</v>
      </c>
      <c r="AU703" s="238" t="s">
        <v>85</v>
      </c>
      <c r="AV703" s="226" t="s">
        <v>85</v>
      </c>
      <c r="AW703" s="226" t="s">
        <v>31</v>
      </c>
      <c r="AX703" s="226" t="s">
        <v>75</v>
      </c>
      <c r="AY703" s="238" t="s">
        <v>146</v>
      </c>
    </row>
    <row r="704" s="226" customFormat="true" ht="12.8" hidden="false" customHeight="false" outlineLevel="0" collapsed="false">
      <c r="B704" s="227"/>
      <c r="C704" s="228"/>
      <c r="D704" s="229" t="s">
        <v>154</v>
      </c>
      <c r="E704" s="230"/>
      <c r="F704" s="231" t="s">
        <v>450</v>
      </c>
      <c r="G704" s="228"/>
      <c r="H704" s="232" t="n">
        <v>-1.773</v>
      </c>
      <c r="I704" s="233"/>
      <c r="J704" s="228"/>
      <c r="K704" s="228"/>
      <c r="L704" s="234"/>
      <c r="M704" s="235"/>
      <c r="N704" s="236"/>
      <c r="O704" s="236"/>
      <c r="P704" s="236"/>
      <c r="Q704" s="236"/>
      <c r="R704" s="236"/>
      <c r="S704" s="236"/>
      <c r="T704" s="237"/>
      <c r="AT704" s="238" t="s">
        <v>154</v>
      </c>
      <c r="AU704" s="238" t="s">
        <v>85</v>
      </c>
      <c r="AV704" s="226" t="s">
        <v>85</v>
      </c>
      <c r="AW704" s="226" t="s">
        <v>31</v>
      </c>
      <c r="AX704" s="226" t="s">
        <v>75</v>
      </c>
      <c r="AY704" s="238" t="s">
        <v>146</v>
      </c>
    </row>
    <row r="705" s="226" customFormat="true" ht="12.8" hidden="false" customHeight="false" outlineLevel="0" collapsed="false">
      <c r="B705" s="227"/>
      <c r="C705" s="228"/>
      <c r="D705" s="229" t="s">
        <v>154</v>
      </c>
      <c r="E705" s="230"/>
      <c r="F705" s="231" t="s">
        <v>795</v>
      </c>
      <c r="G705" s="228"/>
      <c r="H705" s="232" t="n">
        <v>8.37</v>
      </c>
      <c r="I705" s="233"/>
      <c r="J705" s="228"/>
      <c r="K705" s="228"/>
      <c r="L705" s="234"/>
      <c r="M705" s="235"/>
      <c r="N705" s="236"/>
      <c r="O705" s="236"/>
      <c r="P705" s="236"/>
      <c r="Q705" s="236"/>
      <c r="R705" s="236"/>
      <c r="S705" s="236"/>
      <c r="T705" s="237"/>
      <c r="AT705" s="238" t="s">
        <v>154</v>
      </c>
      <c r="AU705" s="238" t="s">
        <v>85</v>
      </c>
      <c r="AV705" s="226" t="s">
        <v>85</v>
      </c>
      <c r="AW705" s="226" t="s">
        <v>31</v>
      </c>
      <c r="AX705" s="226" t="s">
        <v>75</v>
      </c>
      <c r="AY705" s="238" t="s">
        <v>146</v>
      </c>
    </row>
    <row r="706" s="226" customFormat="true" ht="12.8" hidden="false" customHeight="false" outlineLevel="0" collapsed="false">
      <c r="B706" s="227"/>
      <c r="C706" s="228"/>
      <c r="D706" s="229" t="s">
        <v>154</v>
      </c>
      <c r="E706" s="230"/>
      <c r="F706" s="231" t="s">
        <v>444</v>
      </c>
      <c r="G706" s="228"/>
      <c r="H706" s="232" t="n">
        <v>-1.576</v>
      </c>
      <c r="I706" s="233"/>
      <c r="J706" s="228"/>
      <c r="K706" s="228"/>
      <c r="L706" s="234"/>
      <c r="M706" s="235"/>
      <c r="N706" s="236"/>
      <c r="O706" s="236"/>
      <c r="P706" s="236"/>
      <c r="Q706" s="236"/>
      <c r="R706" s="236"/>
      <c r="S706" s="236"/>
      <c r="T706" s="237"/>
      <c r="AT706" s="238" t="s">
        <v>154</v>
      </c>
      <c r="AU706" s="238" t="s">
        <v>85</v>
      </c>
      <c r="AV706" s="226" t="s">
        <v>85</v>
      </c>
      <c r="AW706" s="226" t="s">
        <v>31</v>
      </c>
      <c r="AX706" s="226" t="s">
        <v>75</v>
      </c>
      <c r="AY706" s="238" t="s">
        <v>146</v>
      </c>
    </row>
    <row r="707" s="251" customFormat="true" ht="12.8" hidden="false" customHeight="false" outlineLevel="0" collapsed="false">
      <c r="B707" s="252"/>
      <c r="C707" s="253"/>
      <c r="D707" s="229" t="s">
        <v>154</v>
      </c>
      <c r="E707" s="254"/>
      <c r="F707" s="255" t="s">
        <v>469</v>
      </c>
      <c r="G707" s="253"/>
      <c r="H707" s="256" t="n">
        <v>76.223</v>
      </c>
      <c r="I707" s="257"/>
      <c r="J707" s="253"/>
      <c r="K707" s="253"/>
      <c r="L707" s="258"/>
      <c r="M707" s="259"/>
      <c r="N707" s="260"/>
      <c r="O707" s="260"/>
      <c r="P707" s="260"/>
      <c r="Q707" s="260"/>
      <c r="R707" s="260"/>
      <c r="S707" s="260"/>
      <c r="T707" s="261"/>
      <c r="AT707" s="262" t="s">
        <v>154</v>
      </c>
      <c r="AU707" s="262" t="s">
        <v>85</v>
      </c>
      <c r="AV707" s="251" t="s">
        <v>160</v>
      </c>
      <c r="AW707" s="251" t="s">
        <v>31</v>
      </c>
      <c r="AX707" s="251" t="s">
        <v>75</v>
      </c>
      <c r="AY707" s="262" t="s">
        <v>146</v>
      </c>
    </row>
    <row r="708" s="226" customFormat="true" ht="12.8" hidden="false" customHeight="false" outlineLevel="0" collapsed="false">
      <c r="B708" s="227"/>
      <c r="C708" s="228"/>
      <c r="D708" s="229" t="s">
        <v>154</v>
      </c>
      <c r="E708" s="230"/>
      <c r="F708" s="231" t="s">
        <v>796</v>
      </c>
      <c r="G708" s="228"/>
      <c r="H708" s="232" t="n">
        <v>17.134</v>
      </c>
      <c r="I708" s="233"/>
      <c r="J708" s="228"/>
      <c r="K708" s="228"/>
      <c r="L708" s="234"/>
      <c r="M708" s="235"/>
      <c r="N708" s="236"/>
      <c r="O708" s="236"/>
      <c r="P708" s="236"/>
      <c r="Q708" s="236"/>
      <c r="R708" s="236"/>
      <c r="S708" s="236"/>
      <c r="T708" s="237"/>
      <c r="AT708" s="238" t="s">
        <v>154</v>
      </c>
      <c r="AU708" s="238" t="s">
        <v>85</v>
      </c>
      <c r="AV708" s="226" t="s">
        <v>85</v>
      </c>
      <c r="AW708" s="226" t="s">
        <v>31</v>
      </c>
      <c r="AX708" s="226" t="s">
        <v>75</v>
      </c>
      <c r="AY708" s="238" t="s">
        <v>146</v>
      </c>
    </row>
    <row r="709" s="226" customFormat="true" ht="12.8" hidden="false" customHeight="false" outlineLevel="0" collapsed="false">
      <c r="B709" s="227"/>
      <c r="C709" s="228"/>
      <c r="D709" s="229" t="s">
        <v>154</v>
      </c>
      <c r="E709" s="230"/>
      <c r="F709" s="231" t="s">
        <v>444</v>
      </c>
      <c r="G709" s="228"/>
      <c r="H709" s="232" t="n">
        <v>-1.576</v>
      </c>
      <c r="I709" s="233"/>
      <c r="J709" s="228"/>
      <c r="K709" s="228"/>
      <c r="L709" s="234"/>
      <c r="M709" s="235"/>
      <c r="N709" s="236"/>
      <c r="O709" s="236"/>
      <c r="P709" s="236"/>
      <c r="Q709" s="236"/>
      <c r="R709" s="236"/>
      <c r="S709" s="236"/>
      <c r="T709" s="237"/>
      <c r="AT709" s="238" t="s">
        <v>154</v>
      </c>
      <c r="AU709" s="238" t="s">
        <v>85</v>
      </c>
      <c r="AV709" s="226" t="s">
        <v>85</v>
      </c>
      <c r="AW709" s="226" t="s">
        <v>31</v>
      </c>
      <c r="AX709" s="226" t="s">
        <v>75</v>
      </c>
      <c r="AY709" s="238" t="s">
        <v>146</v>
      </c>
    </row>
    <row r="710" s="226" customFormat="true" ht="12.8" hidden="false" customHeight="false" outlineLevel="0" collapsed="false">
      <c r="B710" s="227"/>
      <c r="C710" s="228"/>
      <c r="D710" s="229" t="s">
        <v>154</v>
      </c>
      <c r="E710" s="230"/>
      <c r="F710" s="231" t="s">
        <v>797</v>
      </c>
      <c r="G710" s="228"/>
      <c r="H710" s="232" t="n">
        <v>5.51</v>
      </c>
      <c r="I710" s="233"/>
      <c r="J710" s="228"/>
      <c r="K710" s="228"/>
      <c r="L710" s="234"/>
      <c r="M710" s="235"/>
      <c r="N710" s="236"/>
      <c r="O710" s="236"/>
      <c r="P710" s="236"/>
      <c r="Q710" s="236"/>
      <c r="R710" s="236"/>
      <c r="S710" s="236"/>
      <c r="T710" s="237"/>
      <c r="AT710" s="238" t="s">
        <v>154</v>
      </c>
      <c r="AU710" s="238" t="s">
        <v>85</v>
      </c>
      <c r="AV710" s="226" t="s">
        <v>85</v>
      </c>
      <c r="AW710" s="226" t="s">
        <v>31</v>
      </c>
      <c r="AX710" s="226" t="s">
        <v>75</v>
      </c>
      <c r="AY710" s="238" t="s">
        <v>146</v>
      </c>
    </row>
    <row r="711" s="226" customFormat="true" ht="12.8" hidden="false" customHeight="false" outlineLevel="0" collapsed="false">
      <c r="B711" s="227"/>
      <c r="C711" s="228"/>
      <c r="D711" s="229" t="s">
        <v>154</v>
      </c>
      <c r="E711" s="230"/>
      <c r="F711" s="231" t="s">
        <v>444</v>
      </c>
      <c r="G711" s="228"/>
      <c r="H711" s="232" t="n">
        <v>-1.576</v>
      </c>
      <c r="I711" s="233"/>
      <c r="J711" s="228"/>
      <c r="K711" s="228"/>
      <c r="L711" s="234"/>
      <c r="M711" s="235"/>
      <c r="N711" s="236"/>
      <c r="O711" s="236"/>
      <c r="P711" s="236"/>
      <c r="Q711" s="236"/>
      <c r="R711" s="236"/>
      <c r="S711" s="236"/>
      <c r="T711" s="237"/>
      <c r="AT711" s="238" t="s">
        <v>154</v>
      </c>
      <c r="AU711" s="238" t="s">
        <v>85</v>
      </c>
      <c r="AV711" s="226" t="s">
        <v>85</v>
      </c>
      <c r="AW711" s="226" t="s">
        <v>31</v>
      </c>
      <c r="AX711" s="226" t="s">
        <v>75</v>
      </c>
      <c r="AY711" s="238" t="s">
        <v>146</v>
      </c>
    </row>
    <row r="712" s="226" customFormat="true" ht="12.8" hidden="false" customHeight="false" outlineLevel="0" collapsed="false">
      <c r="B712" s="227"/>
      <c r="C712" s="228"/>
      <c r="D712" s="229" t="s">
        <v>154</v>
      </c>
      <c r="E712" s="230"/>
      <c r="F712" s="231" t="s">
        <v>798</v>
      </c>
      <c r="G712" s="228"/>
      <c r="H712" s="232" t="n">
        <v>19.243</v>
      </c>
      <c r="I712" s="233"/>
      <c r="J712" s="228"/>
      <c r="K712" s="228"/>
      <c r="L712" s="234"/>
      <c r="M712" s="235"/>
      <c r="N712" s="236"/>
      <c r="O712" s="236"/>
      <c r="P712" s="236"/>
      <c r="Q712" s="236"/>
      <c r="R712" s="236"/>
      <c r="S712" s="236"/>
      <c r="T712" s="237"/>
      <c r="AT712" s="238" t="s">
        <v>154</v>
      </c>
      <c r="AU712" s="238" t="s">
        <v>85</v>
      </c>
      <c r="AV712" s="226" t="s">
        <v>85</v>
      </c>
      <c r="AW712" s="226" t="s">
        <v>31</v>
      </c>
      <c r="AX712" s="226" t="s">
        <v>75</v>
      </c>
      <c r="AY712" s="238" t="s">
        <v>146</v>
      </c>
    </row>
    <row r="713" s="226" customFormat="true" ht="12.8" hidden="false" customHeight="false" outlineLevel="0" collapsed="false">
      <c r="B713" s="227"/>
      <c r="C713" s="228"/>
      <c r="D713" s="229" t="s">
        <v>154</v>
      </c>
      <c r="E713" s="230"/>
      <c r="F713" s="231" t="s">
        <v>799</v>
      </c>
      <c r="G713" s="228"/>
      <c r="H713" s="232" t="n">
        <v>16.172</v>
      </c>
      <c r="I713" s="233"/>
      <c r="J713" s="228"/>
      <c r="K713" s="228"/>
      <c r="L713" s="234"/>
      <c r="M713" s="235"/>
      <c r="N713" s="236"/>
      <c r="O713" s="236"/>
      <c r="P713" s="236"/>
      <c r="Q713" s="236"/>
      <c r="R713" s="236"/>
      <c r="S713" s="236"/>
      <c r="T713" s="237"/>
      <c r="AT713" s="238" t="s">
        <v>154</v>
      </c>
      <c r="AU713" s="238" t="s">
        <v>85</v>
      </c>
      <c r="AV713" s="226" t="s">
        <v>85</v>
      </c>
      <c r="AW713" s="226" t="s">
        <v>31</v>
      </c>
      <c r="AX713" s="226" t="s">
        <v>75</v>
      </c>
      <c r="AY713" s="238" t="s">
        <v>146</v>
      </c>
    </row>
    <row r="714" s="226" customFormat="true" ht="12.8" hidden="false" customHeight="false" outlineLevel="0" collapsed="false">
      <c r="B714" s="227"/>
      <c r="C714" s="228"/>
      <c r="D714" s="229" t="s">
        <v>154</v>
      </c>
      <c r="E714" s="230"/>
      <c r="F714" s="231" t="s">
        <v>444</v>
      </c>
      <c r="G714" s="228"/>
      <c r="H714" s="232" t="n">
        <v>-1.576</v>
      </c>
      <c r="I714" s="233"/>
      <c r="J714" s="228"/>
      <c r="K714" s="228"/>
      <c r="L714" s="234"/>
      <c r="M714" s="235"/>
      <c r="N714" s="236"/>
      <c r="O714" s="236"/>
      <c r="P714" s="236"/>
      <c r="Q714" s="236"/>
      <c r="R714" s="236"/>
      <c r="S714" s="236"/>
      <c r="T714" s="237"/>
      <c r="AT714" s="238" t="s">
        <v>154</v>
      </c>
      <c r="AU714" s="238" t="s">
        <v>85</v>
      </c>
      <c r="AV714" s="226" t="s">
        <v>85</v>
      </c>
      <c r="AW714" s="226" t="s">
        <v>31</v>
      </c>
      <c r="AX714" s="226" t="s">
        <v>75</v>
      </c>
      <c r="AY714" s="238" t="s">
        <v>146</v>
      </c>
    </row>
    <row r="715" s="226" customFormat="true" ht="12.8" hidden="false" customHeight="false" outlineLevel="0" collapsed="false">
      <c r="B715" s="227"/>
      <c r="C715" s="228"/>
      <c r="D715" s="229" t="s">
        <v>154</v>
      </c>
      <c r="E715" s="230"/>
      <c r="F715" s="231" t="s">
        <v>800</v>
      </c>
      <c r="G715" s="228"/>
      <c r="H715" s="232" t="n">
        <v>6.831</v>
      </c>
      <c r="I715" s="233"/>
      <c r="J715" s="228"/>
      <c r="K715" s="228"/>
      <c r="L715" s="234"/>
      <c r="M715" s="235"/>
      <c r="N715" s="236"/>
      <c r="O715" s="236"/>
      <c r="P715" s="236"/>
      <c r="Q715" s="236"/>
      <c r="R715" s="236"/>
      <c r="S715" s="236"/>
      <c r="T715" s="237"/>
      <c r="AT715" s="238" t="s">
        <v>154</v>
      </c>
      <c r="AU715" s="238" t="s">
        <v>85</v>
      </c>
      <c r="AV715" s="226" t="s">
        <v>85</v>
      </c>
      <c r="AW715" s="226" t="s">
        <v>31</v>
      </c>
      <c r="AX715" s="226" t="s">
        <v>75</v>
      </c>
      <c r="AY715" s="238" t="s">
        <v>146</v>
      </c>
    </row>
    <row r="716" s="226" customFormat="true" ht="12.8" hidden="false" customHeight="false" outlineLevel="0" collapsed="false">
      <c r="B716" s="227"/>
      <c r="C716" s="228"/>
      <c r="D716" s="229" t="s">
        <v>154</v>
      </c>
      <c r="E716" s="230"/>
      <c r="F716" s="231" t="s">
        <v>444</v>
      </c>
      <c r="G716" s="228"/>
      <c r="H716" s="232" t="n">
        <v>-1.576</v>
      </c>
      <c r="I716" s="233"/>
      <c r="J716" s="228"/>
      <c r="K716" s="228"/>
      <c r="L716" s="234"/>
      <c r="M716" s="235"/>
      <c r="N716" s="236"/>
      <c r="O716" s="236"/>
      <c r="P716" s="236"/>
      <c r="Q716" s="236"/>
      <c r="R716" s="236"/>
      <c r="S716" s="236"/>
      <c r="T716" s="237"/>
      <c r="AT716" s="238" t="s">
        <v>154</v>
      </c>
      <c r="AU716" s="238" t="s">
        <v>85</v>
      </c>
      <c r="AV716" s="226" t="s">
        <v>85</v>
      </c>
      <c r="AW716" s="226" t="s">
        <v>31</v>
      </c>
      <c r="AX716" s="226" t="s">
        <v>75</v>
      </c>
      <c r="AY716" s="238" t="s">
        <v>146</v>
      </c>
    </row>
    <row r="717" s="251" customFormat="true" ht="12.8" hidden="false" customHeight="false" outlineLevel="0" collapsed="false">
      <c r="B717" s="252"/>
      <c r="C717" s="253"/>
      <c r="D717" s="229" t="s">
        <v>154</v>
      </c>
      <c r="E717" s="254"/>
      <c r="F717" s="255" t="s">
        <v>472</v>
      </c>
      <c r="G717" s="253"/>
      <c r="H717" s="256" t="n">
        <v>58.586</v>
      </c>
      <c r="I717" s="257"/>
      <c r="J717" s="253"/>
      <c r="K717" s="253"/>
      <c r="L717" s="258"/>
      <c r="M717" s="259"/>
      <c r="N717" s="260"/>
      <c r="O717" s="260"/>
      <c r="P717" s="260"/>
      <c r="Q717" s="260"/>
      <c r="R717" s="260"/>
      <c r="S717" s="260"/>
      <c r="T717" s="261"/>
      <c r="AT717" s="262" t="s">
        <v>154</v>
      </c>
      <c r="AU717" s="262" t="s">
        <v>85</v>
      </c>
      <c r="AV717" s="251" t="s">
        <v>160</v>
      </c>
      <c r="AW717" s="251" t="s">
        <v>31</v>
      </c>
      <c r="AX717" s="251" t="s">
        <v>75</v>
      </c>
      <c r="AY717" s="262" t="s">
        <v>146</v>
      </c>
    </row>
    <row r="718" s="239" customFormat="true" ht="12.8" hidden="false" customHeight="false" outlineLevel="0" collapsed="false">
      <c r="B718" s="240"/>
      <c r="C718" s="241"/>
      <c r="D718" s="229" t="s">
        <v>154</v>
      </c>
      <c r="E718" s="242"/>
      <c r="F718" s="243" t="s">
        <v>159</v>
      </c>
      <c r="G718" s="241"/>
      <c r="H718" s="244" t="n">
        <v>317.011</v>
      </c>
      <c r="I718" s="245"/>
      <c r="J718" s="241"/>
      <c r="K718" s="241"/>
      <c r="L718" s="246"/>
      <c r="M718" s="247"/>
      <c r="N718" s="248"/>
      <c r="O718" s="248"/>
      <c r="P718" s="248"/>
      <c r="Q718" s="248"/>
      <c r="R718" s="248"/>
      <c r="S718" s="248"/>
      <c r="T718" s="249"/>
      <c r="AT718" s="250" t="s">
        <v>154</v>
      </c>
      <c r="AU718" s="250" t="s">
        <v>85</v>
      </c>
      <c r="AV718" s="239" t="s">
        <v>152</v>
      </c>
      <c r="AW718" s="239" t="s">
        <v>31</v>
      </c>
      <c r="AX718" s="239" t="s">
        <v>83</v>
      </c>
      <c r="AY718" s="250" t="s">
        <v>146</v>
      </c>
    </row>
    <row r="719" s="31" customFormat="true" ht="24.15" hidden="false" customHeight="true" outlineLevel="0" collapsed="false">
      <c r="A719" s="24"/>
      <c r="B719" s="25"/>
      <c r="C719" s="212" t="s">
        <v>801</v>
      </c>
      <c r="D719" s="212" t="s">
        <v>148</v>
      </c>
      <c r="E719" s="213" t="s">
        <v>802</v>
      </c>
      <c r="F719" s="214" t="s">
        <v>803</v>
      </c>
      <c r="G719" s="215" t="s">
        <v>227</v>
      </c>
      <c r="H719" s="216" t="n">
        <v>0.336</v>
      </c>
      <c r="I719" s="217"/>
      <c r="J719" s="218" t="n">
        <f aca="false">ROUND(I719*H719,2)</f>
        <v>0</v>
      </c>
      <c r="K719" s="219"/>
      <c r="L719" s="30"/>
      <c r="M719" s="220"/>
      <c r="N719" s="221" t="s">
        <v>40</v>
      </c>
      <c r="O719" s="74"/>
      <c r="P719" s="222" t="n">
        <f aca="false">O719*H719</f>
        <v>0</v>
      </c>
      <c r="Q719" s="222" t="n">
        <v>0.17818</v>
      </c>
      <c r="R719" s="222" t="n">
        <f aca="false">Q719*H719</f>
        <v>0.05986848</v>
      </c>
      <c r="S719" s="222" t="n">
        <v>0</v>
      </c>
      <c r="T719" s="223" t="n">
        <f aca="false">S719*H719</f>
        <v>0</v>
      </c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R719" s="224" t="s">
        <v>152</v>
      </c>
      <c r="AT719" s="224" t="s">
        <v>148</v>
      </c>
      <c r="AU719" s="224" t="s">
        <v>85</v>
      </c>
      <c r="AY719" s="3" t="s">
        <v>146</v>
      </c>
      <c r="BE719" s="225" t="n">
        <f aca="false">IF(N719="základní",J719,0)</f>
        <v>0</v>
      </c>
      <c r="BF719" s="225" t="n">
        <f aca="false">IF(N719="snížená",J719,0)</f>
        <v>0</v>
      </c>
      <c r="BG719" s="225" t="n">
        <f aca="false">IF(N719="zákl. přenesená",J719,0)</f>
        <v>0</v>
      </c>
      <c r="BH719" s="225" t="n">
        <f aca="false">IF(N719="sníž. přenesená",J719,0)</f>
        <v>0</v>
      </c>
      <c r="BI719" s="225" t="n">
        <f aca="false">IF(N719="nulová",J719,0)</f>
        <v>0</v>
      </c>
      <c r="BJ719" s="3" t="s">
        <v>83</v>
      </c>
      <c r="BK719" s="225" t="n">
        <f aca="false">ROUND(I719*H719,2)</f>
        <v>0</v>
      </c>
      <c r="BL719" s="3" t="s">
        <v>152</v>
      </c>
      <c r="BM719" s="224" t="s">
        <v>804</v>
      </c>
    </row>
    <row r="720" s="226" customFormat="true" ht="12.8" hidden="false" customHeight="false" outlineLevel="0" collapsed="false">
      <c r="B720" s="227"/>
      <c r="C720" s="228"/>
      <c r="D720" s="229" t="s">
        <v>154</v>
      </c>
      <c r="E720" s="230"/>
      <c r="F720" s="231" t="s">
        <v>805</v>
      </c>
      <c r="G720" s="228"/>
      <c r="H720" s="232" t="n">
        <v>0.336</v>
      </c>
      <c r="I720" s="233"/>
      <c r="J720" s="228"/>
      <c r="K720" s="228"/>
      <c r="L720" s="234"/>
      <c r="M720" s="235"/>
      <c r="N720" s="236"/>
      <c r="O720" s="236"/>
      <c r="P720" s="236"/>
      <c r="Q720" s="236"/>
      <c r="R720" s="236"/>
      <c r="S720" s="236"/>
      <c r="T720" s="237"/>
      <c r="AT720" s="238" t="s">
        <v>154</v>
      </c>
      <c r="AU720" s="238" t="s">
        <v>85</v>
      </c>
      <c r="AV720" s="226" t="s">
        <v>85</v>
      </c>
      <c r="AW720" s="226" t="s">
        <v>31</v>
      </c>
      <c r="AX720" s="226" t="s">
        <v>83</v>
      </c>
      <c r="AY720" s="238" t="s">
        <v>146</v>
      </c>
    </row>
    <row r="721" s="31" customFormat="true" ht="24.15" hidden="false" customHeight="true" outlineLevel="0" collapsed="false">
      <c r="A721" s="24"/>
      <c r="B721" s="25"/>
      <c r="C721" s="212" t="s">
        <v>806</v>
      </c>
      <c r="D721" s="212" t="s">
        <v>148</v>
      </c>
      <c r="E721" s="213" t="s">
        <v>807</v>
      </c>
      <c r="F721" s="214" t="s">
        <v>808</v>
      </c>
      <c r="G721" s="215" t="s">
        <v>227</v>
      </c>
      <c r="H721" s="216" t="n">
        <v>10.86</v>
      </c>
      <c r="I721" s="217"/>
      <c r="J721" s="218" t="n">
        <f aca="false">ROUND(I721*H721,2)</f>
        <v>0</v>
      </c>
      <c r="K721" s="219"/>
      <c r="L721" s="30"/>
      <c r="M721" s="220"/>
      <c r="N721" s="221" t="s">
        <v>40</v>
      </c>
      <c r="O721" s="74"/>
      <c r="P721" s="222" t="n">
        <f aca="false">O721*H721</f>
        <v>0</v>
      </c>
      <c r="Q721" s="222" t="n">
        <v>0.1604</v>
      </c>
      <c r="R721" s="222" t="n">
        <f aca="false">Q721*H721</f>
        <v>1.741944</v>
      </c>
      <c r="S721" s="222" t="n">
        <v>0</v>
      </c>
      <c r="T721" s="223" t="n">
        <f aca="false">S721*H721</f>
        <v>0</v>
      </c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R721" s="224" t="s">
        <v>152</v>
      </c>
      <c r="AT721" s="224" t="s">
        <v>148</v>
      </c>
      <c r="AU721" s="224" t="s">
        <v>85</v>
      </c>
      <c r="AY721" s="3" t="s">
        <v>146</v>
      </c>
      <c r="BE721" s="225" t="n">
        <f aca="false">IF(N721="základní",J721,0)</f>
        <v>0</v>
      </c>
      <c r="BF721" s="225" t="n">
        <f aca="false">IF(N721="snížená",J721,0)</f>
        <v>0</v>
      </c>
      <c r="BG721" s="225" t="n">
        <f aca="false">IF(N721="zákl. přenesená",J721,0)</f>
        <v>0</v>
      </c>
      <c r="BH721" s="225" t="n">
        <f aca="false">IF(N721="sníž. přenesená",J721,0)</f>
        <v>0</v>
      </c>
      <c r="BI721" s="225" t="n">
        <f aca="false">IF(N721="nulová",J721,0)</f>
        <v>0</v>
      </c>
      <c r="BJ721" s="3" t="s">
        <v>83</v>
      </c>
      <c r="BK721" s="225" t="n">
        <f aca="false">ROUND(I721*H721,2)</f>
        <v>0</v>
      </c>
      <c r="BL721" s="3" t="s">
        <v>152</v>
      </c>
      <c r="BM721" s="224" t="s">
        <v>809</v>
      </c>
    </row>
    <row r="722" s="226" customFormat="true" ht="12.8" hidden="false" customHeight="false" outlineLevel="0" collapsed="false">
      <c r="B722" s="227"/>
      <c r="C722" s="228"/>
      <c r="D722" s="229" t="s">
        <v>154</v>
      </c>
      <c r="E722" s="230"/>
      <c r="F722" s="231" t="s">
        <v>810</v>
      </c>
      <c r="G722" s="228"/>
      <c r="H722" s="232" t="n">
        <v>10.86</v>
      </c>
      <c r="I722" s="233"/>
      <c r="J722" s="228"/>
      <c r="K722" s="228"/>
      <c r="L722" s="234"/>
      <c r="M722" s="235"/>
      <c r="N722" s="236"/>
      <c r="O722" s="236"/>
      <c r="P722" s="236"/>
      <c r="Q722" s="236"/>
      <c r="R722" s="236"/>
      <c r="S722" s="236"/>
      <c r="T722" s="237"/>
      <c r="AT722" s="238" t="s">
        <v>154</v>
      </c>
      <c r="AU722" s="238" t="s">
        <v>85</v>
      </c>
      <c r="AV722" s="226" t="s">
        <v>85</v>
      </c>
      <c r="AW722" s="226" t="s">
        <v>31</v>
      </c>
      <c r="AX722" s="226" t="s">
        <v>83</v>
      </c>
      <c r="AY722" s="238" t="s">
        <v>146</v>
      </c>
    </row>
    <row r="723" s="31" customFormat="true" ht="24.15" hidden="false" customHeight="true" outlineLevel="0" collapsed="false">
      <c r="A723" s="24"/>
      <c r="B723" s="25"/>
      <c r="C723" s="212" t="s">
        <v>811</v>
      </c>
      <c r="D723" s="212" t="s">
        <v>148</v>
      </c>
      <c r="E723" s="213" t="s">
        <v>812</v>
      </c>
      <c r="F723" s="214" t="s">
        <v>813</v>
      </c>
      <c r="G723" s="215" t="s">
        <v>227</v>
      </c>
      <c r="H723" s="216" t="n">
        <v>11.063</v>
      </c>
      <c r="I723" s="217"/>
      <c r="J723" s="218" t="n">
        <f aca="false">ROUND(I723*H723,2)</f>
        <v>0</v>
      </c>
      <c r="K723" s="219"/>
      <c r="L723" s="30"/>
      <c r="M723" s="220"/>
      <c r="N723" s="221" t="s">
        <v>40</v>
      </c>
      <c r="O723" s="74"/>
      <c r="P723" s="222" t="n">
        <f aca="false">O723*H723</f>
        <v>0</v>
      </c>
      <c r="Q723" s="222" t="n">
        <v>0.00044</v>
      </c>
      <c r="R723" s="222" t="n">
        <f aca="false">Q723*H723</f>
        <v>0.00486772</v>
      </c>
      <c r="S723" s="222" t="n">
        <v>0</v>
      </c>
      <c r="T723" s="223" t="n">
        <f aca="false">S723*H723</f>
        <v>0</v>
      </c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R723" s="224" t="s">
        <v>152</v>
      </c>
      <c r="AT723" s="224" t="s">
        <v>148</v>
      </c>
      <c r="AU723" s="224" t="s">
        <v>85</v>
      </c>
      <c r="AY723" s="3" t="s">
        <v>146</v>
      </c>
      <c r="BE723" s="225" t="n">
        <f aca="false">IF(N723="základní",J723,0)</f>
        <v>0</v>
      </c>
      <c r="BF723" s="225" t="n">
        <f aca="false">IF(N723="snížená",J723,0)</f>
        <v>0</v>
      </c>
      <c r="BG723" s="225" t="n">
        <f aca="false">IF(N723="zákl. přenesená",J723,0)</f>
        <v>0</v>
      </c>
      <c r="BH723" s="225" t="n">
        <f aca="false">IF(N723="sníž. přenesená",J723,0)</f>
        <v>0</v>
      </c>
      <c r="BI723" s="225" t="n">
        <f aca="false">IF(N723="nulová",J723,0)</f>
        <v>0</v>
      </c>
      <c r="BJ723" s="3" t="s">
        <v>83</v>
      </c>
      <c r="BK723" s="225" t="n">
        <f aca="false">ROUND(I723*H723,2)</f>
        <v>0</v>
      </c>
      <c r="BL723" s="3" t="s">
        <v>152</v>
      </c>
      <c r="BM723" s="224" t="s">
        <v>814</v>
      </c>
    </row>
    <row r="724" s="226" customFormat="true" ht="12.8" hidden="false" customHeight="false" outlineLevel="0" collapsed="false">
      <c r="B724" s="227"/>
      <c r="C724" s="228"/>
      <c r="D724" s="229" t="s">
        <v>154</v>
      </c>
      <c r="E724" s="230"/>
      <c r="F724" s="231" t="s">
        <v>815</v>
      </c>
      <c r="G724" s="228"/>
      <c r="H724" s="232" t="n">
        <v>1.285</v>
      </c>
      <c r="I724" s="233"/>
      <c r="J724" s="228"/>
      <c r="K724" s="228"/>
      <c r="L724" s="234"/>
      <c r="M724" s="235"/>
      <c r="N724" s="236"/>
      <c r="O724" s="236"/>
      <c r="P724" s="236"/>
      <c r="Q724" s="236"/>
      <c r="R724" s="236"/>
      <c r="S724" s="236"/>
      <c r="T724" s="237"/>
      <c r="AT724" s="238" t="s">
        <v>154</v>
      </c>
      <c r="AU724" s="238" t="s">
        <v>85</v>
      </c>
      <c r="AV724" s="226" t="s">
        <v>85</v>
      </c>
      <c r="AW724" s="226" t="s">
        <v>31</v>
      </c>
      <c r="AX724" s="226" t="s">
        <v>75</v>
      </c>
      <c r="AY724" s="238" t="s">
        <v>146</v>
      </c>
    </row>
    <row r="725" s="226" customFormat="true" ht="12.8" hidden="false" customHeight="false" outlineLevel="0" collapsed="false">
      <c r="B725" s="227"/>
      <c r="C725" s="228"/>
      <c r="D725" s="229" t="s">
        <v>154</v>
      </c>
      <c r="E725" s="230"/>
      <c r="F725" s="231" t="s">
        <v>816</v>
      </c>
      <c r="G725" s="228"/>
      <c r="H725" s="232" t="n">
        <v>0.532</v>
      </c>
      <c r="I725" s="233"/>
      <c r="J725" s="228"/>
      <c r="K725" s="228"/>
      <c r="L725" s="234"/>
      <c r="M725" s="235"/>
      <c r="N725" s="236"/>
      <c r="O725" s="236"/>
      <c r="P725" s="236"/>
      <c r="Q725" s="236"/>
      <c r="R725" s="236"/>
      <c r="S725" s="236"/>
      <c r="T725" s="237"/>
      <c r="AT725" s="238" t="s">
        <v>154</v>
      </c>
      <c r="AU725" s="238" t="s">
        <v>85</v>
      </c>
      <c r="AV725" s="226" t="s">
        <v>85</v>
      </c>
      <c r="AW725" s="226" t="s">
        <v>31</v>
      </c>
      <c r="AX725" s="226" t="s">
        <v>75</v>
      </c>
      <c r="AY725" s="238" t="s">
        <v>146</v>
      </c>
    </row>
    <row r="726" s="226" customFormat="true" ht="12.8" hidden="false" customHeight="false" outlineLevel="0" collapsed="false">
      <c r="B726" s="227"/>
      <c r="C726" s="228"/>
      <c r="D726" s="229" t="s">
        <v>154</v>
      </c>
      <c r="E726" s="230"/>
      <c r="F726" s="231" t="s">
        <v>817</v>
      </c>
      <c r="G726" s="228"/>
      <c r="H726" s="232" t="n">
        <v>1.717</v>
      </c>
      <c r="I726" s="233"/>
      <c r="J726" s="228"/>
      <c r="K726" s="228"/>
      <c r="L726" s="234"/>
      <c r="M726" s="235"/>
      <c r="N726" s="236"/>
      <c r="O726" s="236"/>
      <c r="P726" s="236"/>
      <c r="Q726" s="236"/>
      <c r="R726" s="236"/>
      <c r="S726" s="236"/>
      <c r="T726" s="237"/>
      <c r="AT726" s="238" t="s">
        <v>154</v>
      </c>
      <c r="AU726" s="238" t="s">
        <v>85</v>
      </c>
      <c r="AV726" s="226" t="s">
        <v>85</v>
      </c>
      <c r="AW726" s="226" t="s">
        <v>31</v>
      </c>
      <c r="AX726" s="226" t="s">
        <v>75</v>
      </c>
      <c r="AY726" s="238" t="s">
        <v>146</v>
      </c>
    </row>
    <row r="727" s="226" customFormat="true" ht="12.8" hidden="false" customHeight="false" outlineLevel="0" collapsed="false">
      <c r="B727" s="227"/>
      <c r="C727" s="228"/>
      <c r="D727" s="229" t="s">
        <v>154</v>
      </c>
      <c r="E727" s="230"/>
      <c r="F727" s="231" t="s">
        <v>818</v>
      </c>
      <c r="G727" s="228"/>
      <c r="H727" s="232" t="n">
        <v>0.835</v>
      </c>
      <c r="I727" s="233"/>
      <c r="J727" s="228"/>
      <c r="K727" s="228"/>
      <c r="L727" s="234"/>
      <c r="M727" s="235"/>
      <c r="N727" s="236"/>
      <c r="O727" s="236"/>
      <c r="P727" s="236"/>
      <c r="Q727" s="236"/>
      <c r="R727" s="236"/>
      <c r="S727" s="236"/>
      <c r="T727" s="237"/>
      <c r="AT727" s="238" t="s">
        <v>154</v>
      </c>
      <c r="AU727" s="238" t="s">
        <v>85</v>
      </c>
      <c r="AV727" s="226" t="s">
        <v>85</v>
      </c>
      <c r="AW727" s="226" t="s">
        <v>31</v>
      </c>
      <c r="AX727" s="226" t="s">
        <v>75</v>
      </c>
      <c r="AY727" s="238" t="s">
        <v>146</v>
      </c>
    </row>
    <row r="728" s="251" customFormat="true" ht="12.8" hidden="false" customHeight="false" outlineLevel="0" collapsed="false">
      <c r="B728" s="252"/>
      <c r="C728" s="253"/>
      <c r="D728" s="229" t="s">
        <v>154</v>
      </c>
      <c r="E728" s="254"/>
      <c r="F728" s="255" t="s">
        <v>365</v>
      </c>
      <c r="G728" s="253"/>
      <c r="H728" s="256" t="n">
        <v>4.369</v>
      </c>
      <c r="I728" s="257"/>
      <c r="J728" s="253"/>
      <c r="K728" s="253"/>
      <c r="L728" s="258"/>
      <c r="M728" s="259"/>
      <c r="N728" s="260"/>
      <c r="O728" s="260"/>
      <c r="P728" s="260"/>
      <c r="Q728" s="260"/>
      <c r="R728" s="260"/>
      <c r="S728" s="260"/>
      <c r="T728" s="261"/>
      <c r="AT728" s="262" t="s">
        <v>154</v>
      </c>
      <c r="AU728" s="262" t="s">
        <v>85</v>
      </c>
      <c r="AV728" s="251" t="s">
        <v>160</v>
      </c>
      <c r="AW728" s="251" t="s">
        <v>31</v>
      </c>
      <c r="AX728" s="251" t="s">
        <v>75</v>
      </c>
      <c r="AY728" s="262" t="s">
        <v>146</v>
      </c>
    </row>
    <row r="729" s="226" customFormat="true" ht="12.8" hidden="false" customHeight="false" outlineLevel="0" collapsed="false">
      <c r="B729" s="227"/>
      <c r="C729" s="228"/>
      <c r="D729" s="229" t="s">
        <v>154</v>
      </c>
      <c r="E729" s="230"/>
      <c r="F729" s="231" t="s">
        <v>819</v>
      </c>
      <c r="G729" s="228"/>
      <c r="H729" s="232" t="n">
        <v>6.694</v>
      </c>
      <c r="I729" s="233"/>
      <c r="J729" s="228"/>
      <c r="K729" s="228"/>
      <c r="L729" s="234"/>
      <c r="M729" s="235"/>
      <c r="N729" s="236"/>
      <c r="O729" s="236"/>
      <c r="P729" s="236"/>
      <c r="Q729" s="236"/>
      <c r="R729" s="236"/>
      <c r="S729" s="236"/>
      <c r="T729" s="237"/>
      <c r="AT729" s="238" t="s">
        <v>154</v>
      </c>
      <c r="AU729" s="238" t="s">
        <v>85</v>
      </c>
      <c r="AV729" s="226" t="s">
        <v>85</v>
      </c>
      <c r="AW729" s="226" t="s">
        <v>31</v>
      </c>
      <c r="AX729" s="226" t="s">
        <v>75</v>
      </c>
      <c r="AY729" s="238" t="s">
        <v>146</v>
      </c>
    </row>
    <row r="730" s="251" customFormat="true" ht="12.8" hidden="false" customHeight="false" outlineLevel="0" collapsed="false">
      <c r="B730" s="252"/>
      <c r="C730" s="253"/>
      <c r="D730" s="229" t="s">
        <v>154</v>
      </c>
      <c r="E730" s="254"/>
      <c r="F730" s="255" t="s">
        <v>365</v>
      </c>
      <c r="G730" s="253"/>
      <c r="H730" s="256" t="n">
        <v>6.694</v>
      </c>
      <c r="I730" s="257"/>
      <c r="J730" s="253"/>
      <c r="K730" s="253"/>
      <c r="L730" s="258"/>
      <c r="M730" s="259"/>
      <c r="N730" s="260"/>
      <c r="O730" s="260"/>
      <c r="P730" s="260"/>
      <c r="Q730" s="260"/>
      <c r="R730" s="260"/>
      <c r="S730" s="260"/>
      <c r="T730" s="261"/>
      <c r="AT730" s="262" t="s">
        <v>154</v>
      </c>
      <c r="AU730" s="262" t="s">
        <v>85</v>
      </c>
      <c r="AV730" s="251" t="s">
        <v>160</v>
      </c>
      <c r="AW730" s="251" t="s">
        <v>31</v>
      </c>
      <c r="AX730" s="251" t="s">
        <v>75</v>
      </c>
      <c r="AY730" s="262" t="s">
        <v>146</v>
      </c>
    </row>
    <row r="731" s="239" customFormat="true" ht="12.8" hidden="false" customHeight="false" outlineLevel="0" collapsed="false">
      <c r="B731" s="240"/>
      <c r="C731" s="241"/>
      <c r="D731" s="229" t="s">
        <v>154</v>
      </c>
      <c r="E731" s="242"/>
      <c r="F731" s="243" t="s">
        <v>159</v>
      </c>
      <c r="G731" s="241"/>
      <c r="H731" s="244" t="n">
        <v>11.063</v>
      </c>
      <c r="I731" s="245"/>
      <c r="J731" s="241"/>
      <c r="K731" s="241"/>
      <c r="L731" s="246"/>
      <c r="M731" s="247"/>
      <c r="N731" s="248"/>
      <c r="O731" s="248"/>
      <c r="P731" s="248"/>
      <c r="Q731" s="248"/>
      <c r="R731" s="248"/>
      <c r="S731" s="248"/>
      <c r="T731" s="249"/>
      <c r="AT731" s="250" t="s">
        <v>154</v>
      </c>
      <c r="AU731" s="250" t="s">
        <v>85</v>
      </c>
      <c r="AV731" s="239" t="s">
        <v>152</v>
      </c>
      <c r="AW731" s="239" t="s">
        <v>31</v>
      </c>
      <c r="AX731" s="239" t="s">
        <v>83</v>
      </c>
      <c r="AY731" s="250" t="s">
        <v>146</v>
      </c>
    </row>
    <row r="732" s="195" customFormat="true" ht="22.8" hidden="false" customHeight="true" outlineLevel="0" collapsed="false">
      <c r="B732" s="196"/>
      <c r="C732" s="197"/>
      <c r="D732" s="198" t="s">
        <v>74</v>
      </c>
      <c r="E732" s="210" t="s">
        <v>152</v>
      </c>
      <c r="F732" s="210" t="s">
        <v>820</v>
      </c>
      <c r="G732" s="197"/>
      <c r="H732" s="197"/>
      <c r="I732" s="200"/>
      <c r="J732" s="211" t="n">
        <f aca="false">BK732</f>
        <v>0</v>
      </c>
      <c r="K732" s="197"/>
      <c r="L732" s="202"/>
      <c r="M732" s="203"/>
      <c r="N732" s="204"/>
      <c r="O732" s="204"/>
      <c r="P732" s="205" t="n">
        <f aca="false">SUM(P733:P956)</f>
        <v>0</v>
      </c>
      <c r="Q732" s="204"/>
      <c r="R732" s="205" t="n">
        <f aca="false">SUM(R733:R956)</f>
        <v>352.44194138</v>
      </c>
      <c r="S732" s="204"/>
      <c r="T732" s="206" t="n">
        <f aca="false">SUM(T733:T956)</f>
        <v>0</v>
      </c>
      <c r="AR732" s="207" t="s">
        <v>83</v>
      </c>
      <c r="AT732" s="208" t="s">
        <v>74</v>
      </c>
      <c r="AU732" s="208" t="s">
        <v>83</v>
      </c>
      <c r="AY732" s="207" t="s">
        <v>146</v>
      </c>
      <c r="BK732" s="209" t="n">
        <f aca="false">SUM(BK733:BK956)</f>
        <v>0</v>
      </c>
    </row>
    <row r="733" s="31" customFormat="true" ht="14.4" hidden="false" customHeight="true" outlineLevel="0" collapsed="false">
      <c r="A733" s="24"/>
      <c r="B733" s="25"/>
      <c r="C733" s="212" t="s">
        <v>821</v>
      </c>
      <c r="D733" s="212" t="s">
        <v>148</v>
      </c>
      <c r="E733" s="213" t="s">
        <v>822</v>
      </c>
      <c r="F733" s="214" t="s">
        <v>823</v>
      </c>
      <c r="G733" s="215" t="s">
        <v>151</v>
      </c>
      <c r="H733" s="216" t="n">
        <v>120.795</v>
      </c>
      <c r="I733" s="217"/>
      <c r="J733" s="218" t="n">
        <f aca="false">ROUND(I733*H733,2)</f>
        <v>0</v>
      </c>
      <c r="K733" s="219"/>
      <c r="L733" s="30"/>
      <c r="M733" s="220"/>
      <c r="N733" s="221" t="s">
        <v>40</v>
      </c>
      <c r="O733" s="74"/>
      <c r="P733" s="222" t="n">
        <f aca="false">O733*H733</f>
        <v>0</v>
      </c>
      <c r="Q733" s="222" t="n">
        <v>2.45343</v>
      </c>
      <c r="R733" s="222" t="n">
        <f aca="false">Q733*H733</f>
        <v>296.36207685</v>
      </c>
      <c r="S733" s="222" t="n">
        <v>0</v>
      </c>
      <c r="T733" s="223" t="n">
        <f aca="false">S733*H733</f>
        <v>0</v>
      </c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R733" s="224" t="s">
        <v>152</v>
      </c>
      <c r="AT733" s="224" t="s">
        <v>148</v>
      </c>
      <c r="AU733" s="224" t="s">
        <v>85</v>
      </c>
      <c r="AY733" s="3" t="s">
        <v>146</v>
      </c>
      <c r="BE733" s="225" t="n">
        <f aca="false">IF(N733="základní",J733,0)</f>
        <v>0</v>
      </c>
      <c r="BF733" s="225" t="n">
        <f aca="false">IF(N733="snížená",J733,0)</f>
        <v>0</v>
      </c>
      <c r="BG733" s="225" t="n">
        <f aca="false">IF(N733="zákl. přenesená",J733,0)</f>
        <v>0</v>
      </c>
      <c r="BH733" s="225" t="n">
        <f aca="false">IF(N733="sníž. přenesená",J733,0)</f>
        <v>0</v>
      </c>
      <c r="BI733" s="225" t="n">
        <f aca="false">IF(N733="nulová",J733,0)</f>
        <v>0</v>
      </c>
      <c r="BJ733" s="3" t="s">
        <v>83</v>
      </c>
      <c r="BK733" s="225" t="n">
        <f aca="false">ROUND(I733*H733,2)</f>
        <v>0</v>
      </c>
      <c r="BL733" s="3" t="s">
        <v>152</v>
      </c>
      <c r="BM733" s="224" t="s">
        <v>824</v>
      </c>
    </row>
    <row r="734" s="226" customFormat="true" ht="12.8" hidden="false" customHeight="false" outlineLevel="0" collapsed="false">
      <c r="B734" s="227"/>
      <c r="C734" s="228"/>
      <c r="D734" s="229" t="s">
        <v>154</v>
      </c>
      <c r="E734" s="230"/>
      <c r="F734" s="231" t="s">
        <v>825</v>
      </c>
      <c r="G734" s="228"/>
      <c r="H734" s="232" t="n">
        <v>7.276</v>
      </c>
      <c r="I734" s="233"/>
      <c r="J734" s="228"/>
      <c r="K734" s="228"/>
      <c r="L734" s="234"/>
      <c r="M734" s="235"/>
      <c r="N734" s="236"/>
      <c r="O734" s="236"/>
      <c r="P734" s="236"/>
      <c r="Q734" s="236"/>
      <c r="R734" s="236"/>
      <c r="S734" s="236"/>
      <c r="T734" s="237"/>
      <c r="AT734" s="238" t="s">
        <v>154</v>
      </c>
      <c r="AU734" s="238" t="s">
        <v>85</v>
      </c>
      <c r="AV734" s="226" t="s">
        <v>85</v>
      </c>
      <c r="AW734" s="226" t="s">
        <v>31</v>
      </c>
      <c r="AX734" s="226" t="s">
        <v>75</v>
      </c>
      <c r="AY734" s="238" t="s">
        <v>146</v>
      </c>
    </row>
    <row r="735" s="226" customFormat="true" ht="12.8" hidden="false" customHeight="false" outlineLevel="0" collapsed="false">
      <c r="B735" s="227"/>
      <c r="C735" s="228"/>
      <c r="D735" s="229" t="s">
        <v>154</v>
      </c>
      <c r="E735" s="230"/>
      <c r="F735" s="231" t="s">
        <v>826</v>
      </c>
      <c r="G735" s="228"/>
      <c r="H735" s="232" t="n">
        <v>28.644</v>
      </c>
      <c r="I735" s="233"/>
      <c r="J735" s="228"/>
      <c r="K735" s="228"/>
      <c r="L735" s="234"/>
      <c r="M735" s="235"/>
      <c r="N735" s="236"/>
      <c r="O735" s="236"/>
      <c r="P735" s="236"/>
      <c r="Q735" s="236"/>
      <c r="R735" s="236"/>
      <c r="S735" s="236"/>
      <c r="T735" s="237"/>
      <c r="AT735" s="238" t="s">
        <v>154</v>
      </c>
      <c r="AU735" s="238" t="s">
        <v>85</v>
      </c>
      <c r="AV735" s="226" t="s">
        <v>85</v>
      </c>
      <c r="AW735" s="226" t="s">
        <v>31</v>
      </c>
      <c r="AX735" s="226" t="s">
        <v>75</v>
      </c>
      <c r="AY735" s="238" t="s">
        <v>146</v>
      </c>
    </row>
    <row r="736" s="226" customFormat="true" ht="12.8" hidden="false" customHeight="false" outlineLevel="0" collapsed="false">
      <c r="B736" s="227"/>
      <c r="C736" s="228"/>
      <c r="D736" s="229" t="s">
        <v>154</v>
      </c>
      <c r="E736" s="230"/>
      <c r="F736" s="231" t="s">
        <v>827</v>
      </c>
      <c r="G736" s="228"/>
      <c r="H736" s="232" t="n">
        <v>8.328</v>
      </c>
      <c r="I736" s="233"/>
      <c r="J736" s="228"/>
      <c r="K736" s="228"/>
      <c r="L736" s="234"/>
      <c r="M736" s="235"/>
      <c r="N736" s="236"/>
      <c r="O736" s="236"/>
      <c r="P736" s="236"/>
      <c r="Q736" s="236"/>
      <c r="R736" s="236"/>
      <c r="S736" s="236"/>
      <c r="T736" s="237"/>
      <c r="AT736" s="238" t="s">
        <v>154</v>
      </c>
      <c r="AU736" s="238" t="s">
        <v>85</v>
      </c>
      <c r="AV736" s="226" t="s">
        <v>85</v>
      </c>
      <c r="AW736" s="226" t="s">
        <v>31</v>
      </c>
      <c r="AX736" s="226" t="s">
        <v>75</v>
      </c>
      <c r="AY736" s="238" t="s">
        <v>146</v>
      </c>
    </row>
    <row r="737" s="226" customFormat="true" ht="12.8" hidden="false" customHeight="false" outlineLevel="0" collapsed="false">
      <c r="B737" s="227"/>
      <c r="C737" s="228"/>
      <c r="D737" s="229" t="s">
        <v>154</v>
      </c>
      <c r="E737" s="230"/>
      <c r="F737" s="231" t="s">
        <v>828</v>
      </c>
      <c r="G737" s="228"/>
      <c r="H737" s="232" t="n">
        <v>0.043</v>
      </c>
      <c r="I737" s="233"/>
      <c r="J737" s="228"/>
      <c r="K737" s="228"/>
      <c r="L737" s="234"/>
      <c r="M737" s="235"/>
      <c r="N737" s="236"/>
      <c r="O737" s="236"/>
      <c r="P737" s="236"/>
      <c r="Q737" s="236"/>
      <c r="R737" s="236"/>
      <c r="S737" s="236"/>
      <c r="T737" s="237"/>
      <c r="AT737" s="238" t="s">
        <v>154</v>
      </c>
      <c r="AU737" s="238" t="s">
        <v>85</v>
      </c>
      <c r="AV737" s="226" t="s">
        <v>85</v>
      </c>
      <c r="AW737" s="226" t="s">
        <v>31</v>
      </c>
      <c r="AX737" s="226" t="s">
        <v>75</v>
      </c>
      <c r="AY737" s="238" t="s">
        <v>146</v>
      </c>
    </row>
    <row r="738" s="226" customFormat="true" ht="12.8" hidden="false" customHeight="false" outlineLevel="0" collapsed="false">
      <c r="B738" s="227"/>
      <c r="C738" s="228"/>
      <c r="D738" s="229" t="s">
        <v>154</v>
      </c>
      <c r="E738" s="230"/>
      <c r="F738" s="231" t="s">
        <v>829</v>
      </c>
      <c r="G738" s="228"/>
      <c r="H738" s="232" t="n">
        <v>0.085</v>
      </c>
      <c r="I738" s="233"/>
      <c r="J738" s="228"/>
      <c r="K738" s="228"/>
      <c r="L738" s="234"/>
      <c r="M738" s="235"/>
      <c r="N738" s="236"/>
      <c r="O738" s="236"/>
      <c r="P738" s="236"/>
      <c r="Q738" s="236"/>
      <c r="R738" s="236"/>
      <c r="S738" s="236"/>
      <c r="T738" s="237"/>
      <c r="AT738" s="238" t="s">
        <v>154</v>
      </c>
      <c r="AU738" s="238" t="s">
        <v>85</v>
      </c>
      <c r="AV738" s="226" t="s">
        <v>85</v>
      </c>
      <c r="AW738" s="226" t="s">
        <v>31</v>
      </c>
      <c r="AX738" s="226" t="s">
        <v>75</v>
      </c>
      <c r="AY738" s="238" t="s">
        <v>146</v>
      </c>
    </row>
    <row r="739" s="226" customFormat="true" ht="12.8" hidden="false" customHeight="false" outlineLevel="0" collapsed="false">
      <c r="B739" s="227"/>
      <c r="C739" s="228"/>
      <c r="D739" s="229" t="s">
        <v>154</v>
      </c>
      <c r="E739" s="230"/>
      <c r="F739" s="231" t="s">
        <v>830</v>
      </c>
      <c r="G739" s="228"/>
      <c r="H739" s="232" t="n">
        <v>-1.211</v>
      </c>
      <c r="I739" s="233"/>
      <c r="J739" s="228"/>
      <c r="K739" s="228"/>
      <c r="L739" s="234"/>
      <c r="M739" s="235"/>
      <c r="N739" s="236"/>
      <c r="O739" s="236"/>
      <c r="P739" s="236"/>
      <c r="Q739" s="236"/>
      <c r="R739" s="236"/>
      <c r="S739" s="236"/>
      <c r="T739" s="237"/>
      <c r="AT739" s="238" t="s">
        <v>154</v>
      </c>
      <c r="AU739" s="238" t="s">
        <v>85</v>
      </c>
      <c r="AV739" s="226" t="s">
        <v>85</v>
      </c>
      <c r="AW739" s="226" t="s">
        <v>31</v>
      </c>
      <c r="AX739" s="226" t="s">
        <v>75</v>
      </c>
      <c r="AY739" s="238" t="s">
        <v>146</v>
      </c>
    </row>
    <row r="740" s="226" customFormat="true" ht="12.8" hidden="false" customHeight="false" outlineLevel="0" collapsed="false">
      <c r="B740" s="227"/>
      <c r="C740" s="228"/>
      <c r="D740" s="229" t="s">
        <v>154</v>
      </c>
      <c r="E740" s="230"/>
      <c r="F740" s="231" t="s">
        <v>831</v>
      </c>
      <c r="G740" s="228"/>
      <c r="H740" s="232" t="n">
        <v>-1.41</v>
      </c>
      <c r="I740" s="233"/>
      <c r="J740" s="228"/>
      <c r="K740" s="228"/>
      <c r="L740" s="234"/>
      <c r="M740" s="235"/>
      <c r="N740" s="236"/>
      <c r="O740" s="236"/>
      <c r="P740" s="236"/>
      <c r="Q740" s="236"/>
      <c r="R740" s="236"/>
      <c r="S740" s="236"/>
      <c r="T740" s="237"/>
      <c r="AT740" s="238" t="s">
        <v>154</v>
      </c>
      <c r="AU740" s="238" t="s">
        <v>85</v>
      </c>
      <c r="AV740" s="226" t="s">
        <v>85</v>
      </c>
      <c r="AW740" s="226" t="s">
        <v>31</v>
      </c>
      <c r="AX740" s="226" t="s">
        <v>75</v>
      </c>
      <c r="AY740" s="238" t="s">
        <v>146</v>
      </c>
    </row>
    <row r="741" s="226" customFormat="true" ht="12.8" hidden="false" customHeight="false" outlineLevel="0" collapsed="false">
      <c r="B741" s="227"/>
      <c r="C741" s="228"/>
      <c r="D741" s="229" t="s">
        <v>154</v>
      </c>
      <c r="E741" s="230"/>
      <c r="F741" s="231" t="s">
        <v>832</v>
      </c>
      <c r="G741" s="228"/>
      <c r="H741" s="232" t="n">
        <v>0.855</v>
      </c>
      <c r="I741" s="233"/>
      <c r="J741" s="228"/>
      <c r="K741" s="228"/>
      <c r="L741" s="234"/>
      <c r="M741" s="235"/>
      <c r="N741" s="236"/>
      <c r="O741" s="236"/>
      <c r="P741" s="236"/>
      <c r="Q741" s="236"/>
      <c r="R741" s="236"/>
      <c r="S741" s="236"/>
      <c r="T741" s="237"/>
      <c r="AT741" s="238" t="s">
        <v>154</v>
      </c>
      <c r="AU741" s="238" t="s">
        <v>85</v>
      </c>
      <c r="AV741" s="226" t="s">
        <v>85</v>
      </c>
      <c r="AW741" s="226" t="s">
        <v>31</v>
      </c>
      <c r="AX741" s="226" t="s">
        <v>75</v>
      </c>
      <c r="AY741" s="238" t="s">
        <v>146</v>
      </c>
    </row>
    <row r="742" s="251" customFormat="true" ht="12.8" hidden="false" customHeight="false" outlineLevel="0" collapsed="false">
      <c r="B742" s="252"/>
      <c r="C742" s="253"/>
      <c r="D742" s="229" t="s">
        <v>154</v>
      </c>
      <c r="E742" s="254"/>
      <c r="F742" s="255" t="s">
        <v>679</v>
      </c>
      <c r="G742" s="253"/>
      <c r="H742" s="256" t="n">
        <v>42.61</v>
      </c>
      <c r="I742" s="257"/>
      <c r="J742" s="253"/>
      <c r="K742" s="253"/>
      <c r="L742" s="258"/>
      <c r="M742" s="259"/>
      <c r="N742" s="260"/>
      <c r="O742" s="260"/>
      <c r="P742" s="260"/>
      <c r="Q742" s="260"/>
      <c r="R742" s="260"/>
      <c r="S742" s="260"/>
      <c r="T742" s="261"/>
      <c r="AT742" s="262" t="s">
        <v>154</v>
      </c>
      <c r="AU742" s="262" t="s">
        <v>85</v>
      </c>
      <c r="AV742" s="251" t="s">
        <v>160</v>
      </c>
      <c r="AW742" s="251" t="s">
        <v>31</v>
      </c>
      <c r="AX742" s="251" t="s">
        <v>75</v>
      </c>
      <c r="AY742" s="262" t="s">
        <v>146</v>
      </c>
    </row>
    <row r="743" s="226" customFormat="true" ht="12.8" hidden="false" customHeight="false" outlineLevel="0" collapsed="false">
      <c r="B743" s="227"/>
      <c r="C743" s="228"/>
      <c r="D743" s="229" t="s">
        <v>154</v>
      </c>
      <c r="E743" s="230"/>
      <c r="F743" s="231" t="s">
        <v>833</v>
      </c>
      <c r="G743" s="228"/>
      <c r="H743" s="232" t="n">
        <v>32.464</v>
      </c>
      <c r="I743" s="233"/>
      <c r="J743" s="228"/>
      <c r="K743" s="228"/>
      <c r="L743" s="234"/>
      <c r="M743" s="235"/>
      <c r="N743" s="236"/>
      <c r="O743" s="236"/>
      <c r="P743" s="236"/>
      <c r="Q743" s="236"/>
      <c r="R743" s="236"/>
      <c r="S743" s="236"/>
      <c r="T743" s="237"/>
      <c r="AT743" s="238" t="s">
        <v>154</v>
      </c>
      <c r="AU743" s="238" t="s">
        <v>85</v>
      </c>
      <c r="AV743" s="226" t="s">
        <v>85</v>
      </c>
      <c r="AW743" s="226" t="s">
        <v>31</v>
      </c>
      <c r="AX743" s="226" t="s">
        <v>75</v>
      </c>
      <c r="AY743" s="238" t="s">
        <v>146</v>
      </c>
    </row>
    <row r="744" s="226" customFormat="true" ht="12.8" hidden="false" customHeight="false" outlineLevel="0" collapsed="false">
      <c r="B744" s="227"/>
      <c r="C744" s="228"/>
      <c r="D744" s="229" t="s">
        <v>154</v>
      </c>
      <c r="E744" s="230"/>
      <c r="F744" s="231" t="s">
        <v>834</v>
      </c>
      <c r="G744" s="228"/>
      <c r="H744" s="232" t="n">
        <v>0.153</v>
      </c>
      <c r="I744" s="233"/>
      <c r="J744" s="228"/>
      <c r="K744" s="228"/>
      <c r="L744" s="234"/>
      <c r="M744" s="235"/>
      <c r="N744" s="236"/>
      <c r="O744" s="236"/>
      <c r="P744" s="236"/>
      <c r="Q744" s="236"/>
      <c r="R744" s="236"/>
      <c r="S744" s="236"/>
      <c r="T744" s="237"/>
      <c r="AT744" s="238" t="s">
        <v>154</v>
      </c>
      <c r="AU744" s="238" t="s">
        <v>85</v>
      </c>
      <c r="AV744" s="226" t="s">
        <v>85</v>
      </c>
      <c r="AW744" s="226" t="s">
        <v>31</v>
      </c>
      <c r="AX744" s="226" t="s">
        <v>75</v>
      </c>
      <c r="AY744" s="238" t="s">
        <v>146</v>
      </c>
    </row>
    <row r="745" s="226" customFormat="true" ht="12.8" hidden="false" customHeight="false" outlineLevel="0" collapsed="false">
      <c r="B745" s="227"/>
      <c r="C745" s="228"/>
      <c r="D745" s="229" t="s">
        <v>154</v>
      </c>
      <c r="E745" s="230"/>
      <c r="F745" s="231" t="s">
        <v>835</v>
      </c>
      <c r="G745" s="228"/>
      <c r="H745" s="232" t="n">
        <v>8.174</v>
      </c>
      <c r="I745" s="233"/>
      <c r="J745" s="228"/>
      <c r="K745" s="228"/>
      <c r="L745" s="234"/>
      <c r="M745" s="235"/>
      <c r="N745" s="236"/>
      <c r="O745" s="236"/>
      <c r="P745" s="236"/>
      <c r="Q745" s="236"/>
      <c r="R745" s="236"/>
      <c r="S745" s="236"/>
      <c r="T745" s="237"/>
      <c r="AT745" s="238" t="s">
        <v>154</v>
      </c>
      <c r="AU745" s="238" t="s">
        <v>85</v>
      </c>
      <c r="AV745" s="226" t="s">
        <v>85</v>
      </c>
      <c r="AW745" s="226" t="s">
        <v>31</v>
      </c>
      <c r="AX745" s="226" t="s">
        <v>75</v>
      </c>
      <c r="AY745" s="238" t="s">
        <v>146</v>
      </c>
    </row>
    <row r="746" s="226" customFormat="true" ht="12.8" hidden="false" customHeight="false" outlineLevel="0" collapsed="false">
      <c r="B746" s="227"/>
      <c r="C746" s="228"/>
      <c r="D746" s="229" t="s">
        <v>154</v>
      </c>
      <c r="E746" s="230"/>
      <c r="F746" s="231" t="s">
        <v>828</v>
      </c>
      <c r="G746" s="228"/>
      <c r="H746" s="232" t="n">
        <v>0.043</v>
      </c>
      <c r="I746" s="233"/>
      <c r="J746" s="228"/>
      <c r="K746" s="228"/>
      <c r="L746" s="234"/>
      <c r="M746" s="235"/>
      <c r="N746" s="236"/>
      <c r="O746" s="236"/>
      <c r="P746" s="236"/>
      <c r="Q746" s="236"/>
      <c r="R746" s="236"/>
      <c r="S746" s="236"/>
      <c r="T746" s="237"/>
      <c r="AT746" s="238" t="s">
        <v>154</v>
      </c>
      <c r="AU746" s="238" t="s">
        <v>85</v>
      </c>
      <c r="AV746" s="226" t="s">
        <v>85</v>
      </c>
      <c r="AW746" s="226" t="s">
        <v>31</v>
      </c>
      <c r="AX746" s="226" t="s">
        <v>75</v>
      </c>
      <c r="AY746" s="238" t="s">
        <v>146</v>
      </c>
    </row>
    <row r="747" s="226" customFormat="true" ht="12.8" hidden="false" customHeight="false" outlineLevel="0" collapsed="false">
      <c r="B747" s="227"/>
      <c r="C747" s="228"/>
      <c r="D747" s="229" t="s">
        <v>154</v>
      </c>
      <c r="E747" s="230"/>
      <c r="F747" s="231" t="s">
        <v>830</v>
      </c>
      <c r="G747" s="228"/>
      <c r="H747" s="232" t="n">
        <v>-1.211</v>
      </c>
      <c r="I747" s="233"/>
      <c r="J747" s="228"/>
      <c r="K747" s="228"/>
      <c r="L747" s="234"/>
      <c r="M747" s="235"/>
      <c r="N747" s="236"/>
      <c r="O747" s="236"/>
      <c r="P747" s="236"/>
      <c r="Q747" s="236"/>
      <c r="R747" s="236"/>
      <c r="S747" s="236"/>
      <c r="T747" s="237"/>
      <c r="AT747" s="238" t="s">
        <v>154</v>
      </c>
      <c r="AU747" s="238" t="s">
        <v>85</v>
      </c>
      <c r="AV747" s="226" t="s">
        <v>85</v>
      </c>
      <c r="AW747" s="226" t="s">
        <v>31</v>
      </c>
      <c r="AX747" s="226" t="s">
        <v>75</v>
      </c>
      <c r="AY747" s="238" t="s">
        <v>146</v>
      </c>
    </row>
    <row r="748" s="226" customFormat="true" ht="12.8" hidden="false" customHeight="false" outlineLevel="0" collapsed="false">
      <c r="B748" s="227"/>
      <c r="C748" s="228"/>
      <c r="D748" s="229" t="s">
        <v>154</v>
      </c>
      <c r="E748" s="230"/>
      <c r="F748" s="231" t="s">
        <v>836</v>
      </c>
      <c r="G748" s="228"/>
      <c r="H748" s="232" t="n">
        <v>-1.203</v>
      </c>
      <c r="I748" s="233"/>
      <c r="J748" s="228"/>
      <c r="K748" s="228"/>
      <c r="L748" s="234"/>
      <c r="M748" s="235"/>
      <c r="N748" s="236"/>
      <c r="O748" s="236"/>
      <c r="P748" s="236"/>
      <c r="Q748" s="236"/>
      <c r="R748" s="236"/>
      <c r="S748" s="236"/>
      <c r="T748" s="237"/>
      <c r="AT748" s="238" t="s">
        <v>154</v>
      </c>
      <c r="AU748" s="238" t="s">
        <v>85</v>
      </c>
      <c r="AV748" s="226" t="s">
        <v>85</v>
      </c>
      <c r="AW748" s="226" t="s">
        <v>31</v>
      </c>
      <c r="AX748" s="226" t="s">
        <v>75</v>
      </c>
      <c r="AY748" s="238" t="s">
        <v>146</v>
      </c>
    </row>
    <row r="749" s="251" customFormat="true" ht="12.8" hidden="false" customHeight="false" outlineLevel="0" collapsed="false">
      <c r="B749" s="252"/>
      <c r="C749" s="253"/>
      <c r="D749" s="229" t="s">
        <v>154</v>
      </c>
      <c r="E749" s="254"/>
      <c r="F749" s="255" t="s">
        <v>837</v>
      </c>
      <c r="G749" s="253"/>
      <c r="H749" s="256" t="n">
        <v>38.42</v>
      </c>
      <c r="I749" s="257"/>
      <c r="J749" s="253"/>
      <c r="K749" s="253"/>
      <c r="L749" s="258"/>
      <c r="M749" s="259"/>
      <c r="N749" s="260"/>
      <c r="O749" s="260"/>
      <c r="P749" s="260"/>
      <c r="Q749" s="260"/>
      <c r="R749" s="260"/>
      <c r="S749" s="260"/>
      <c r="T749" s="261"/>
      <c r="AT749" s="262" t="s">
        <v>154</v>
      </c>
      <c r="AU749" s="262" t="s">
        <v>85</v>
      </c>
      <c r="AV749" s="251" t="s">
        <v>160</v>
      </c>
      <c r="AW749" s="251" t="s">
        <v>31</v>
      </c>
      <c r="AX749" s="251" t="s">
        <v>75</v>
      </c>
      <c r="AY749" s="262" t="s">
        <v>146</v>
      </c>
    </row>
    <row r="750" s="226" customFormat="true" ht="12.8" hidden="false" customHeight="false" outlineLevel="0" collapsed="false">
      <c r="B750" s="227"/>
      <c r="C750" s="228"/>
      <c r="D750" s="229" t="s">
        <v>154</v>
      </c>
      <c r="E750" s="230"/>
      <c r="F750" s="231" t="s">
        <v>838</v>
      </c>
      <c r="G750" s="228"/>
      <c r="H750" s="232" t="n">
        <v>38.42</v>
      </c>
      <c r="I750" s="233"/>
      <c r="J750" s="228"/>
      <c r="K750" s="228"/>
      <c r="L750" s="234"/>
      <c r="M750" s="235"/>
      <c r="N750" s="236"/>
      <c r="O750" s="236"/>
      <c r="P750" s="236"/>
      <c r="Q750" s="236"/>
      <c r="R750" s="236"/>
      <c r="S750" s="236"/>
      <c r="T750" s="237"/>
      <c r="AT750" s="238" t="s">
        <v>154</v>
      </c>
      <c r="AU750" s="238" t="s">
        <v>85</v>
      </c>
      <c r="AV750" s="226" t="s">
        <v>85</v>
      </c>
      <c r="AW750" s="226" t="s">
        <v>31</v>
      </c>
      <c r="AX750" s="226" t="s">
        <v>75</v>
      </c>
      <c r="AY750" s="238" t="s">
        <v>146</v>
      </c>
    </row>
    <row r="751" s="251" customFormat="true" ht="12.8" hidden="false" customHeight="false" outlineLevel="0" collapsed="false">
      <c r="B751" s="252"/>
      <c r="C751" s="253"/>
      <c r="D751" s="229" t="s">
        <v>154</v>
      </c>
      <c r="E751" s="254"/>
      <c r="F751" s="255" t="s">
        <v>839</v>
      </c>
      <c r="G751" s="253"/>
      <c r="H751" s="256" t="n">
        <v>38.42</v>
      </c>
      <c r="I751" s="257"/>
      <c r="J751" s="253"/>
      <c r="K751" s="253"/>
      <c r="L751" s="258"/>
      <c r="M751" s="259"/>
      <c r="N751" s="260"/>
      <c r="O751" s="260"/>
      <c r="P751" s="260"/>
      <c r="Q751" s="260"/>
      <c r="R751" s="260"/>
      <c r="S751" s="260"/>
      <c r="T751" s="261"/>
      <c r="AT751" s="262" t="s">
        <v>154</v>
      </c>
      <c r="AU751" s="262" t="s">
        <v>85</v>
      </c>
      <c r="AV751" s="251" t="s">
        <v>160</v>
      </c>
      <c r="AW751" s="251" t="s">
        <v>31</v>
      </c>
      <c r="AX751" s="251" t="s">
        <v>75</v>
      </c>
      <c r="AY751" s="262" t="s">
        <v>146</v>
      </c>
    </row>
    <row r="752" s="226" customFormat="true" ht="12.8" hidden="false" customHeight="false" outlineLevel="0" collapsed="false">
      <c r="B752" s="227"/>
      <c r="C752" s="228"/>
      <c r="D752" s="229" t="s">
        <v>154</v>
      </c>
      <c r="E752" s="230"/>
      <c r="F752" s="231" t="s">
        <v>840</v>
      </c>
      <c r="G752" s="228"/>
      <c r="H752" s="232" t="n">
        <v>1.345</v>
      </c>
      <c r="I752" s="233"/>
      <c r="J752" s="228"/>
      <c r="K752" s="228"/>
      <c r="L752" s="234"/>
      <c r="M752" s="235"/>
      <c r="N752" s="236"/>
      <c r="O752" s="236"/>
      <c r="P752" s="236"/>
      <c r="Q752" s="236"/>
      <c r="R752" s="236"/>
      <c r="S752" s="236"/>
      <c r="T752" s="237"/>
      <c r="AT752" s="238" t="s">
        <v>154</v>
      </c>
      <c r="AU752" s="238" t="s">
        <v>85</v>
      </c>
      <c r="AV752" s="226" t="s">
        <v>85</v>
      </c>
      <c r="AW752" s="226" t="s">
        <v>31</v>
      </c>
      <c r="AX752" s="226" t="s">
        <v>75</v>
      </c>
      <c r="AY752" s="238" t="s">
        <v>146</v>
      </c>
    </row>
    <row r="753" s="251" customFormat="true" ht="12.8" hidden="false" customHeight="false" outlineLevel="0" collapsed="false">
      <c r="B753" s="252"/>
      <c r="C753" s="253"/>
      <c r="D753" s="229" t="s">
        <v>154</v>
      </c>
      <c r="E753" s="254"/>
      <c r="F753" s="255" t="s">
        <v>365</v>
      </c>
      <c r="G753" s="253"/>
      <c r="H753" s="256" t="n">
        <v>1.345</v>
      </c>
      <c r="I753" s="257"/>
      <c r="J753" s="253"/>
      <c r="K753" s="253"/>
      <c r="L753" s="258"/>
      <c r="M753" s="259"/>
      <c r="N753" s="260"/>
      <c r="O753" s="260"/>
      <c r="P753" s="260"/>
      <c r="Q753" s="260"/>
      <c r="R753" s="260"/>
      <c r="S753" s="260"/>
      <c r="T753" s="261"/>
      <c r="AT753" s="262" t="s">
        <v>154</v>
      </c>
      <c r="AU753" s="262" t="s">
        <v>85</v>
      </c>
      <c r="AV753" s="251" t="s">
        <v>160</v>
      </c>
      <c r="AW753" s="251" t="s">
        <v>31</v>
      </c>
      <c r="AX753" s="251" t="s">
        <v>75</v>
      </c>
      <c r="AY753" s="262" t="s">
        <v>146</v>
      </c>
    </row>
    <row r="754" s="239" customFormat="true" ht="12.8" hidden="false" customHeight="false" outlineLevel="0" collapsed="false">
      <c r="B754" s="240"/>
      <c r="C754" s="241"/>
      <c r="D754" s="229" t="s">
        <v>154</v>
      </c>
      <c r="E754" s="242"/>
      <c r="F754" s="243" t="s">
        <v>159</v>
      </c>
      <c r="G754" s="241"/>
      <c r="H754" s="244" t="n">
        <v>120.795</v>
      </c>
      <c r="I754" s="245"/>
      <c r="J754" s="241"/>
      <c r="K754" s="241"/>
      <c r="L754" s="246"/>
      <c r="M754" s="247"/>
      <c r="N754" s="248"/>
      <c r="O754" s="248"/>
      <c r="P754" s="248"/>
      <c r="Q754" s="248"/>
      <c r="R754" s="248"/>
      <c r="S754" s="248"/>
      <c r="T754" s="249"/>
      <c r="AT754" s="250" t="s">
        <v>154</v>
      </c>
      <c r="AU754" s="250" t="s">
        <v>85</v>
      </c>
      <c r="AV754" s="239" t="s">
        <v>152</v>
      </c>
      <c r="AW754" s="239" t="s">
        <v>31</v>
      </c>
      <c r="AX754" s="239" t="s">
        <v>83</v>
      </c>
      <c r="AY754" s="250" t="s">
        <v>146</v>
      </c>
    </row>
    <row r="755" s="31" customFormat="true" ht="14.4" hidden="false" customHeight="true" outlineLevel="0" collapsed="false">
      <c r="A755" s="24"/>
      <c r="B755" s="25"/>
      <c r="C755" s="212" t="s">
        <v>841</v>
      </c>
      <c r="D755" s="212" t="s">
        <v>148</v>
      </c>
      <c r="E755" s="213" t="s">
        <v>842</v>
      </c>
      <c r="F755" s="214" t="s">
        <v>843</v>
      </c>
      <c r="G755" s="215" t="s">
        <v>151</v>
      </c>
      <c r="H755" s="216" t="n">
        <v>1.452</v>
      </c>
      <c r="I755" s="217"/>
      <c r="J755" s="218" t="n">
        <f aca="false">ROUND(I755*H755,2)</f>
        <v>0</v>
      </c>
      <c r="K755" s="219"/>
      <c r="L755" s="30"/>
      <c r="M755" s="220"/>
      <c r="N755" s="221" t="s">
        <v>40</v>
      </c>
      <c r="O755" s="74"/>
      <c r="P755" s="222" t="n">
        <f aca="false">O755*H755</f>
        <v>0</v>
      </c>
      <c r="Q755" s="222" t="n">
        <v>2.45343</v>
      </c>
      <c r="R755" s="222" t="n">
        <f aca="false">Q755*H755</f>
        <v>3.56238036</v>
      </c>
      <c r="S755" s="222" t="n">
        <v>0</v>
      </c>
      <c r="T755" s="223" t="n">
        <f aca="false">S755*H755</f>
        <v>0</v>
      </c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R755" s="224" t="s">
        <v>152</v>
      </c>
      <c r="AT755" s="224" t="s">
        <v>148</v>
      </c>
      <c r="AU755" s="224" t="s">
        <v>85</v>
      </c>
      <c r="AY755" s="3" t="s">
        <v>146</v>
      </c>
      <c r="BE755" s="225" t="n">
        <f aca="false">IF(N755="základní",J755,0)</f>
        <v>0</v>
      </c>
      <c r="BF755" s="225" t="n">
        <f aca="false">IF(N755="snížená",J755,0)</f>
        <v>0</v>
      </c>
      <c r="BG755" s="225" t="n">
        <f aca="false">IF(N755="zákl. přenesená",J755,0)</f>
        <v>0</v>
      </c>
      <c r="BH755" s="225" t="n">
        <f aca="false">IF(N755="sníž. přenesená",J755,0)</f>
        <v>0</v>
      </c>
      <c r="BI755" s="225" t="n">
        <f aca="false">IF(N755="nulová",J755,0)</f>
        <v>0</v>
      </c>
      <c r="BJ755" s="3" t="s">
        <v>83</v>
      </c>
      <c r="BK755" s="225" t="n">
        <f aca="false">ROUND(I755*H755,2)</f>
        <v>0</v>
      </c>
      <c r="BL755" s="3" t="s">
        <v>152</v>
      </c>
      <c r="BM755" s="224" t="s">
        <v>844</v>
      </c>
    </row>
    <row r="756" s="226" customFormat="true" ht="12.8" hidden="false" customHeight="false" outlineLevel="0" collapsed="false">
      <c r="B756" s="227"/>
      <c r="C756" s="228"/>
      <c r="D756" s="229" t="s">
        <v>154</v>
      </c>
      <c r="E756" s="230"/>
      <c r="F756" s="231" t="s">
        <v>845</v>
      </c>
      <c r="G756" s="228"/>
      <c r="H756" s="232" t="n">
        <v>0.221</v>
      </c>
      <c r="I756" s="233"/>
      <c r="J756" s="228"/>
      <c r="K756" s="228"/>
      <c r="L756" s="234"/>
      <c r="M756" s="235"/>
      <c r="N756" s="236"/>
      <c r="O756" s="236"/>
      <c r="P756" s="236"/>
      <c r="Q756" s="236"/>
      <c r="R756" s="236"/>
      <c r="S756" s="236"/>
      <c r="T756" s="237"/>
      <c r="AT756" s="238" t="s">
        <v>154</v>
      </c>
      <c r="AU756" s="238" t="s">
        <v>85</v>
      </c>
      <c r="AV756" s="226" t="s">
        <v>85</v>
      </c>
      <c r="AW756" s="226" t="s">
        <v>31</v>
      </c>
      <c r="AX756" s="226" t="s">
        <v>75</v>
      </c>
      <c r="AY756" s="238" t="s">
        <v>146</v>
      </c>
    </row>
    <row r="757" s="226" customFormat="true" ht="12.8" hidden="false" customHeight="false" outlineLevel="0" collapsed="false">
      <c r="B757" s="227"/>
      <c r="C757" s="228"/>
      <c r="D757" s="229" t="s">
        <v>154</v>
      </c>
      <c r="E757" s="230"/>
      <c r="F757" s="231" t="s">
        <v>846</v>
      </c>
      <c r="G757" s="228"/>
      <c r="H757" s="232" t="n">
        <v>1.231</v>
      </c>
      <c r="I757" s="233"/>
      <c r="J757" s="228"/>
      <c r="K757" s="228"/>
      <c r="L757" s="234"/>
      <c r="M757" s="235"/>
      <c r="N757" s="236"/>
      <c r="O757" s="236"/>
      <c r="P757" s="236"/>
      <c r="Q757" s="236"/>
      <c r="R757" s="236"/>
      <c r="S757" s="236"/>
      <c r="T757" s="237"/>
      <c r="AT757" s="238" t="s">
        <v>154</v>
      </c>
      <c r="AU757" s="238" t="s">
        <v>85</v>
      </c>
      <c r="AV757" s="226" t="s">
        <v>85</v>
      </c>
      <c r="AW757" s="226" t="s">
        <v>31</v>
      </c>
      <c r="AX757" s="226" t="s">
        <v>75</v>
      </c>
      <c r="AY757" s="238" t="s">
        <v>146</v>
      </c>
    </row>
    <row r="758" s="239" customFormat="true" ht="12.8" hidden="false" customHeight="false" outlineLevel="0" collapsed="false">
      <c r="B758" s="240"/>
      <c r="C758" s="241"/>
      <c r="D758" s="229" t="s">
        <v>154</v>
      </c>
      <c r="E758" s="242"/>
      <c r="F758" s="243" t="s">
        <v>159</v>
      </c>
      <c r="G758" s="241"/>
      <c r="H758" s="244" t="n">
        <v>1.452</v>
      </c>
      <c r="I758" s="245"/>
      <c r="J758" s="241"/>
      <c r="K758" s="241"/>
      <c r="L758" s="246"/>
      <c r="M758" s="247"/>
      <c r="N758" s="248"/>
      <c r="O758" s="248"/>
      <c r="P758" s="248"/>
      <c r="Q758" s="248"/>
      <c r="R758" s="248"/>
      <c r="S758" s="248"/>
      <c r="T758" s="249"/>
      <c r="AT758" s="250" t="s">
        <v>154</v>
      </c>
      <c r="AU758" s="250" t="s">
        <v>85</v>
      </c>
      <c r="AV758" s="239" t="s">
        <v>152</v>
      </c>
      <c r="AW758" s="239" t="s">
        <v>31</v>
      </c>
      <c r="AX758" s="239" t="s">
        <v>83</v>
      </c>
      <c r="AY758" s="250" t="s">
        <v>146</v>
      </c>
    </row>
    <row r="759" s="31" customFormat="true" ht="24.15" hidden="false" customHeight="true" outlineLevel="0" collapsed="false">
      <c r="A759" s="24"/>
      <c r="B759" s="25"/>
      <c r="C759" s="212" t="s">
        <v>847</v>
      </c>
      <c r="D759" s="212" t="s">
        <v>148</v>
      </c>
      <c r="E759" s="213" t="s">
        <v>848</v>
      </c>
      <c r="F759" s="214" t="s">
        <v>849</v>
      </c>
      <c r="G759" s="215" t="s">
        <v>227</v>
      </c>
      <c r="H759" s="216" t="n">
        <v>621.356</v>
      </c>
      <c r="I759" s="217"/>
      <c r="J759" s="218" t="n">
        <f aca="false">ROUND(I759*H759,2)</f>
        <v>0</v>
      </c>
      <c r="K759" s="219"/>
      <c r="L759" s="30"/>
      <c r="M759" s="220"/>
      <c r="N759" s="221" t="s">
        <v>40</v>
      </c>
      <c r="O759" s="74"/>
      <c r="P759" s="222" t="n">
        <f aca="false">O759*H759</f>
        <v>0</v>
      </c>
      <c r="Q759" s="222" t="n">
        <v>0.00533</v>
      </c>
      <c r="R759" s="222" t="n">
        <f aca="false">Q759*H759</f>
        <v>3.31182748</v>
      </c>
      <c r="S759" s="222" t="n">
        <v>0</v>
      </c>
      <c r="T759" s="223" t="n">
        <f aca="false">S759*H759</f>
        <v>0</v>
      </c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R759" s="224" t="s">
        <v>152</v>
      </c>
      <c r="AT759" s="224" t="s">
        <v>148</v>
      </c>
      <c r="AU759" s="224" t="s">
        <v>85</v>
      </c>
      <c r="AY759" s="3" t="s">
        <v>146</v>
      </c>
      <c r="BE759" s="225" t="n">
        <f aca="false">IF(N759="základní",J759,0)</f>
        <v>0</v>
      </c>
      <c r="BF759" s="225" t="n">
        <f aca="false">IF(N759="snížená",J759,0)</f>
        <v>0</v>
      </c>
      <c r="BG759" s="225" t="n">
        <f aca="false">IF(N759="zákl. přenesená",J759,0)</f>
        <v>0</v>
      </c>
      <c r="BH759" s="225" t="n">
        <f aca="false">IF(N759="sníž. přenesená",J759,0)</f>
        <v>0</v>
      </c>
      <c r="BI759" s="225" t="n">
        <f aca="false">IF(N759="nulová",J759,0)</f>
        <v>0</v>
      </c>
      <c r="BJ759" s="3" t="s">
        <v>83</v>
      </c>
      <c r="BK759" s="225" t="n">
        <f aca="false">ROUND(I759*H759,2)</f>
        <v>0</v>
      </c>
      <c r="BL759" s="3" t="s">
        <v>152</v>
      </c>
      <c r="BM759" s="224" t="s">
        <v>850</v>
      </c>
    </row>
    <row r="760" s="226" customFormat="true" ht="12.8" hidden="false" customHeight="false" outlineLevel="0" collapsed="false">
      <c r="B760" s="227"/>
      <c r="C760" s="228"/>
      <c r="D760" s="229" t="s">
        <v>154</v>
      </c>
      <c r="E760" s="230"/>
      <c r="F760" s="231" t="s">
        <v>851</v>
      </c>
      <c r="G760" s="228"/>
      <c r="H760" s="232" t="n">
        <v>12.462</v>
      </c>
      <c r="I760" s="233"/>
      <c r="J760" s="228"/>
      <c r="K760" s="228"/>
      <c r="L760" s="234"/>
      <c r="M760" s="235"/>
      <c r="N760" s="236"/>
      <c r="O760" s="236"/>
      <c r="P760" s="236"/>
      <c r="Q760" s="236"/>
      <c r="R760" s="236"/>
      <c r="S760" s="236"/>
      <c r="T760" s="237"/>
      <c r="AT760" s="238" t="s">
        <v>154</v>
      </c>
      <c r="AU760" s="238" t="s">
        <v>85</v>
      </c>
      <c r="AV760" s="226" t="s">
        <v>85</v>
      </c>
      <c r="AW760" s="226" t="s">
        <v>31</v>
      </c>
      <c r="AX760" s="226" t="s">
        <v>75</v>
      </c>
      <c r="AY760" s="238" t="s">
        <v>146</v>
      </c>
    </row>
    <row r="761" s="226" customFormat="true" ht="12.8" hidden="false" customHeight="false" outlineLevel="0" collapsed="false">
      <c r="B761" s="227"/>
      <c r="C761" s="228"/>
      <c r="D761" s="229" t="s">
        <v>154</v>
      </c>
      <c r="E761" s="230"/>
      <c r="F761" s="231" t="s">
        <v>852</v>
      </c>
      <c r="G761" s="228"/>
      <c r="H761" s="232" t="n">
        <v>52.855</v>
      </c>
      <c r="I761" s="233"/>
      <c r="J761" s="228"/>
      <c r="K761" s="228"/>
      <c r="L761" s="234"/>
      <c r="M761" s="235"/>
      <c r="N761" s="236"/>
      <c r="O761" s="236"/>
      <c r="P761" s="236"/>
      <c r="Q761" s="236"/>
      <c r="R761" s="236"/>
      <c r="S761" s="236"/>
      <c r="T761" s="237"/>
      <c r="AT761" s="238" t="s">
        <v>154</v>
      </c>
      <c r="AU761" s="238" t="s">
        <v>85</v>
      </c>
      <c r="AV761" s="226" t="s">
        <v>85</v>
      </c>
      <c r="AW761" s="226" t="s">
        <v>31</v>
      </c>
      <c r="AX761" s="226" t="s">
        <v>75</v>
      </c>
      <c r="AY761" s="238" t="s">
        <v>146</v>
      </c>
    </row>
    <row r="762" s="226" customFormat="true" ht="12.8" hidden="false" customHeight="false" outlineLevel="0" collapsed="false">
      <c r="B762" s="227"/>
      <c r="C762" s="228"/>
      <c r="D762" s="229" t="s">
        <v>154</v>
      </c>
      <c r="E762" s="230"/>
      <c r="F762" s="231" t="s">
        <v>853</v>
      </c>
      <c r="G762" s="228"/>
      <c r="H762" s="232" t="n">
        <v>51.393</v>
      </c>
      <c r="I762" s="233"/>
      <c r="J762" s="228"/>
      <c r="K762" s="228"/>
      <c r="L762" s="234"/>
      <c r="M762" s="235"/>
      <c r="N762" s="236"/>
      <c r="O762" s="236"/>
      <c r="P762" s="236"/>
      <c r="Q762" s="236"/>
      <c r="R762" s="236"/>
      <c r="S762" s="236"/>
      <c r="T762" s="237"/>
      <c r="AT762" s="238" t="s">
        <v>154</v>
      </c>
      <c r="AU762" s="238" t="s">
        <v>85</v>
      </c>
      <c r="AV762" s="226" t="s">
        <v>85</v>
      </c>
      <c r="AW762" s="226" t="s">
        <v>31</v>
      </c>
      <c r="AX762" s="226" t="s">
        <v>75</v>
      </c>
      <c r="AY762" s="238" t="s">
        <v>146</v>
      </c>
    </row>
    <row r="763" s="226" customFormat="true" ht="12.8" hidden="false" customHeight="false" outlineLevel="0" collapsed="false">
      <c r="B763" s="227"/>
      <c r="C763" s="228"/>
      <c r="D763" s="229" t="s">
        <v>154</v>
      </c>
      <c r="E763" s="230"/>
      <c r="F763" s="231" t="s">
        <v>854</v>
      </c>
      <c r="G763" s="228"/>
      <c r="H763" s="232" t="n">
        <v>15.711</v>
      </c>
      <c r="I763" s="233"/>
      <c r="J763" s="228"/>
      <c r="K763" s="228"/>
      <c r="L763" s="234"/>
      <c r="M763" s="235"/>
      <c r="N763" s="236"/>
      <c r="O763" s="236"/>
      <c r="P763" s="236"/>
      <c r="Q763" s="236"/>
      <c r="R763" s="236"/>
      <c r="S763" s="236"/>
      <c r="T763" s="237"/>
      <c r="AT763" s="238" t="s">
        <v>154</v>
      </c>
      <c r="AU763" s="238" t="s">
        <v>85</v>
      </c>
      <c r="AV763" s="226" t="s">
        <v>85</v>
      </c>
      <c r="AW763" s="226" t="s">
        <v>31</v>
      </c>
      <c r="AX763" s="226" t="s">
        <v>75</v>
      </c>
      <c r="AY763" s="238" t="s">
        <v>146</v>
      </c>
    </row>
    <row r="764" s="226" customFormat="true" ht="12.8" hidden="false" customHeight="false" outlineLevel="0" collapsed="false">
      <c r="B764" s="227"/>
      <c r="C764" s="228"/>
      <c r="D764" s="229" t="s">
        <v>154</v>
      </c>
      <c r="E764" s="230"/>
      <c r="F764" s="231" t="s">
        <v>855</v>
      </c>
      <c r="G764" s="228"/>
      <c r="H764" s="232" t="n">
        <v>22.589</v>
      </c>
      <c r="I764" s="233"/>
      <c r="J764" s="228"/>
      <c r="K764" s="228"/>
      <c r="L764" s="234"/>
      <c r="M764" s="235"/>
      <c r="N764" s="236"/>
      <c r="O764" s="236"/>
      <c r="P764" s="236"/>
      <c r="Q764" s="236"/>
      <c r="R764" s="236"/>
      <c r="S764" s="236"/>
      <c r="T764" s="237"/>
      <c r="AT764" s="238" t="s">
        <v>154</v>
      </c>
      <c r="AU764" s="238" t="s">
        <v>85</v>
      </c>
      <c r="AV764" s="226" t="s">
        <v>85</v>
      </c>
      <c r="AW764" s="226" t="s">
        <v>31</v>
      </c>
      <c r="AX764" s="226" t="s">
        <v>75</v>
      </c>
      <c r="AY764" s="238" t="s">
        <v>146</v>
      </c>
    </row>
    <row r="765" s="226" customFormat="true" ht="12.8" hidden="false" customHeight="false" outlineLevel="0" collapsed="false">
      <c r="B765" s="227"/>
      <c r="C765" s="228"/>
      <c r="D765" s="229" t="s">
        <v>154</v>
      </c>
      <c r="E765" s="230"/>
      <c r="F765" s="231" t="s">
        <v>856</v>
      </c>
      <c r="G765" s="228"/>
      <c r="H765" s="232" t="n">
        <v>10.958</v>
      </c>
      <c r="I765" s="233"/>
      <c r="J765" s="228"/>
      <c r="K765" s="228"/>
      <c r="L765" s="234"/>
      <c r="M765" s="235"/>
      <c r="N765" s="236"/>
      <c r="O765" s="236"/>
      <c r="P765" s="236"/>
      <c r="Q765" s="236"/>
      <c r="R765" s="236"/>
      <c r="S765" s="236"/>
      <c r="T765" s="237"/>
      <c r="AT765" s="238" t="s">
        <v>154</v>
      </c>
      <c r="AU765" s="238" t="s">
        <v>85</v>
      </c>
      <c r="AV765" s="226" t="s">
        <v>85</v>
      </c>
      <c r="AW765" s="226" t="s">
        <v>31</v>
      </c>
      <c r="AX765" s="226" t="s">
        <v>75</v>
      </c>
      <c r="AY765" s="238" t="s">
        <v>146</v>
      </c>
    </row>
    <row r="766" s="226" customFormat="true" ht="12.8" hidden="false" customHeight="false" outlineLevel="0" collapsed="false">
      <c r="B766" s="227"/>
      <c r="C766" s="228"/>
      <c r="D766" s="229" t="s">
        <v>154</v>
      </c>
      <c r="E766" s="230"/>
      <c r="F766" s="231" t="s">
        <v>857</v>
      </c>
      <c r="G766" s="228"/>
      <c r="H766" s="232" t="n">
        <v>0.435</v>
      </c>
      <c r="I766" s="233"/>
      <c r="J766" s="228"/>
      <c r="K766" s="228"/>
      <c r="L766" s="234"/>
      <c r="M766" s="235"/>
      <c r="N766" s="236"/>
      <c r="O766" s="236"/>
      <c r="P766" s="236"/>
      <c r="Q766" s="236"/>
      <c r="R766" s="236"/>
      <c r="S766" s="236"/>
      <c r="T766" s="237"/>
      <c r="AT766" s="238" t="s">
        <v>154</v>
      </c>
      <c r="AU766" s="238" t="s">
        <v>85</v>
      </c>
      <c r="AV766" s="226" t="s">
        <v>85</v>
      </c>
      <c r="AW766" s="226" t="s">
        <v>31</v>
      </c>
      <c r="AX766" s="226" t="s">
        <v>75</v>
      </c>
      <c r="AY766" s="238" t="s">
        <v>146</v>
      </c>
    </row>
    <row r="767" s="226" customFormat="true" ht="12.8" hidden="false" customHeight="false" outlineLevel="0" collapsed="false">
      <c r="B767" s="227"/>
      <c r="C767" s="228"/>
      <c r="D767" s="229" t="s">
        <v>154</v>
      </c>
      <c r="E767" s="230"/>
      <c r="F767" s="231" t="s">
        <v>858</v>
      </c>
      <c r="G767" s="228"/>
      <c r="H767" s="232" t="n">
        <v>7.35</v>
      </c>
      <c r="I767" s="233"/>
      <c r="J767" s="228"/>
      <c r="K767" s="228"/>
      <c r="L767" s="234"/>
      <c r="M767" s="235"/>
      <c r="N767" s="236"/>
      <c r="O767" s="236"/>
      <c r="P767" s="236"/>
      <c r="Q767" s="236"/>
      <c r="R767" s="236"/>
      <c r="S767" s="236"/>
      <c r="T767" s="237"/>
      <c r="AT767" s="238" t="s">
        <v>154</v>
      </c>
      <c r="AU767" s="238" t="s">
        <v>85</v>
      </c>
      <c r="AV767" s="226" t="s">
        <v>85</v>
      </c>
      <c r="AW767" s="226" t="s">
        <v>31</v>
      </c>
      <c r="AX767" s="226" t="s">
        <v>75</v>
      </c>
      <c r="AY767" s="238" t="s">
        <v>146</v>
      </c>
    </row>
    <row r="768" s="226" customFormat="true" ht="12.8" hidden="false" customHeight="false" outlineLevel="0" collapsed="false">
      <c r="B768" s="227"/>
      <c r="C768" s="228"/>
      <c r="D768" s="229" t="s">
        <v>154</v>
      </c>
      <c r="E768" s="230"/>
      <c r="F768" s="231" t="s">
        <v>859</v>
      </c>
      <c r="G768" s="228"/>
      <c r="H768" s="232" t="n">
        <v>7.35</v>
      </c>
      <c r="I768" s="233"/>
      <c r="J768" s="228"/>
      <c r="K768" s="228"/>
      <c r="L768" s="234"/>
      <c r="M768" s="235"/>
      <c r="N768" s="236"/>
      <c r="O768" s="236"/>
      <c r="P768" s="236"/>
      <c r="Q768" s="236"/>
      <c r="R768" s="236"/>
      <c r="S768" s="236"/>
      <c r="T768" s="237"/>
      <c r="AT768" s="238" t="s">
        <v>154</v>
      </c>
      <c r="AU768" s="238" t="s">
        <v>85</v>
      </c>
      <c r="AV768" s="226" t="s">
        <v>85</v>
      </c>
      <c r="AW768" s="226" t="s">
        <v>31</v>
      </c>
      <c r="AX768" s="226" t="s">
        <v>75</v>
      </c>
      <c r="AY768" s="238" t="s">
        <v>146</v>
      </c>
    </row>
    <row r="769" s="226" customFormat="true" ht="12.8" hidden="false" customHeight="false" outlineLevel="0" collapsed="false">
      <c r="B769" s="227"/>
      <c r="C769" s="228"/>
      <c r="D769" s="229" t="s">
        <v>154</v>
      </c>
      <c r="E769" s="230"/>
      <c r="F769" s="231" t="s">
        <v>860</v>
      </c>
      <c r="G769" s="228"/>
      <c r="H769" s="232" t="n">
        <v>2.2</v>
      </c>
      <c r="I769" s="233"/>
      <c r="J769" s="228"/>
      <c r="K769" s="228"/>
      <c r="L769" s="234"/>
      <c r="M769" s="235"/>
      <c r="N769" s="236"/>
      <c r="O769" s="236"/>
      <c r="P769" s="236"/>
      <c r="Q769" s="236"/>
      <c r="R769" s="236"/>
      <c r="S769" s="236"/>
      <c r="T769" s="237"/>
      <c r="AT769" s="238" t="s">
        <v>154</v>
      </c>
      <c r="AU769" s="238" t="s">
        <v>85</v>
      </c>
      <c r="AV769" s="226" t="s">
        <v>85</v>
      </c>
      <c r="AW769" s="226" t="s">
        <v>31</v>
      </c>
      <c r="AX769" s="226" t="s">
        <v>75</v>
      </c>
      <c r="AY769" s="238" t="s">
        <v>146</v>
      </c>
    </row>
    <row r="770" s="226" customFormat="true" ht="12.8" hidden="false" customHeight="false" outlineLevel="0" collapsed="false">
      <c r="B770" s="227"/>
      <c r="C770" s="228"/>
      <c r="D770" s="229" t="s">
        <v>154</v>
      </c>
      <c r="E770" s="230"/>
      <c r="F770" s="231" t="s">
        <v>861</v>
      </c>
      <c r="G770" s="228"/>
      <c r="H770" s="232" t="n">
        <v>16.333</v>
      </c>
      <c r="I770" s="233"/>
      <c r="J770" s="228"/>
      <c r="K770" s="228"/>
      <c r="L770" s="234"/>
      <c r="M770" s="235"/>
      <c r="N770" s="236"/>
      <c r="O770" s="236"/>
      <c r="P770" s="236"/>
      <c r="Q770" s="236"/>
      <c r="R770" s="236"/>
      <c r="S770" s="236"/>
      <c r="T770" s="237"/>
      <c r="AT770" s="238" t="s">
        <v>154</v>
      </c>
      <c r="AU770" s="238" t="s">
        <v>85</v>
      </c>
      <c r="AV770" s="226" t="s">
        <v>85</v>
      </c>
      <c r="AW770" s="226" t="s">
        <v>31</v>
      </c>
      <c r="AX770" s="226" t="s">
        <v>75</v>
      </c>
      <c r="AY770" s="238" t="s">
        <v>146</v>
      </c>
    </row>
    <row r="771" s="226" customFormat="true" ht="12.8" hidden="false" customHeight="false" outlineLevel="0" collapsed="false">
      <c r="B771" s="227"/>
      <c r="C771" s="228"/>
      <c r="D771" s="229" t="s">
        <v>154</v>
      </c>
      <c r="E771" s="230"/>
      <c r="F771" s="231" t="s">
        <v>862</v>
      </c>
      <c r="G771" s="228"/>
      <c r="H771" s="232" t="n">
        <v>6.84</v>
      </c>
      <c r="I771" s="233"/>
      <c r="J771" s="228"/>
      <c r="K771" s="228"/>
      <c r="L771" s="234"/>
      <c r="M771" s="235"/>
      <c r="N771" s="236"/>
      <c r="O771" s="236"/>
      <c r="P771" s="236"/>
      <c r="Q771" s="236"/>
      <c r="R771" s="236"/>
      <c r="S771" s="236"/>
      <c r="T771" s="237"/>
      <c r="AT771" s="238" t="s">
        <v>154</v>
      </c>
      <c r="AU771" s="238" t="s">
        <v>85</v>
      </c>
      <c r="AV771" s="226" t="s">
        <v>85</v>
      </c>
      <c r="AW771" s="226" t="s">
        <v>31</v>
      </c>
      <c r="AX771" s="226" t="s">
        <v>75</v>
      </c>
      <c r="AY771" s="238" t="s">
        <v>146</v>
      </c>
    </row>
    <row r="772" s="226" customFormat="true" ht="12.8" hidden="false" customHeight="false" outlineLevel="0" collapsed="false">
      <c r="B772" s="227"/>
      <c r="C772" s="228"/>
      <c r="D772" s="229" t="s">
        <v>154</v>
      </c>
      <c r="E772" s="230"/>
      <c r="F772" s="231" t="s">
        <v>863</v>
      </c>
      <c r="G772" s="228"/>
      <c r="H772" s="232" t="n">
        <v>1.19</v>
      </c>
      <c r="I772" s="233"/>
      <c r="J772" s="228"/>
      <c r="K772" s="228"/>
      <c r="L772" s="234"/>
      <c r="M772" s="235"/>
      <c r="N772" s="236"/>
      <c r="O772" s="236"/>
      <c r="P772" s="236"/>
      <c r="Q772" s="236"/>
      <c r="R772" s="236"/>
      <c r="S772" s="236"/>
      <c r="T772" s="237"/>
      <c r="AT772" s="238" t="s">
        <v>154</v>
      </c>
      <c r="AU772" s="238" t="s">
        <v>85</v>
      </c>
      <c r="AV772" s="226" t="s">
        <v>85</v>
      </c>
      <c r="AW772" s="226" t="s">
        <v>31</v>
      </c>
      <c r="AX772" s="226" t="s">
        <v>75</v>
      </c>
      <c r="AY772" s="238" t="s">
        <v>146</v>
      </c>
    </row>
    <row r="773" s="226" customFormat="true" ht="12.8" hidden="false" customHeight="false" outlineLevel="0" collapsed="false">
      <c r="B773" s="227"/>
      <c r="C773" s="228"/>
      <c r="D773" s="229" t="s">
        <v>154</v>
      </c>
      <c r="E773" s="230"/>
      <c r="F773" s="231" t="s">
        <v>864</v>
      </c>
      <c r="G773" s="228"/>
      <c r="H773" s="232" t="n">
        <v>4.503</v>
      </c>
      <c r="I773" s="233"/>
      <c r="J773" s="228"/>
      <c r="K773" s="228"/>
      <c r="L773" s="234"/>
      <c r="M773" s="235"/>
      <c r="N773" s="236"/>
      <c r="O773" s="236"/>
      <c r="P773" s="236"/>
      <c r="Q773" s="236"/>
      <c r="R773" s="236"/>
      <c r="S773" s="236"/>
      <c r="T773" s="237"/>
      <c r="AT773" s="238" t="s">
        <v>154</v>
      </c>
      <c r="AU773" s="238" t="s">
        <v>85</v>
      </c>
      <c r="AV773" s="226" t="s">
        <v>85</v>
      </c>
      <c r="AW773" s="226" t="s">
        <v>31</v>
      </c>
      <c r="AX773" s="226" t="s">
        <v>75</v>
      </c>
      <c r="AY773" s="238" t="s">
        <v>146</v>
      </c>
    </row>
    <row r="774" s="251" customFormat="true" ht="12.8" hidden="false" customHeight="false" outlineLevel="0" collapsed="false">
      <c r="B774" s="252"/>
      <c r="C774" s="253"/>
      <c r="D774" s="229" t="s">
        <v>154</v>
      </c>
      <c r="E774" s="254"/>
      <c r="F774" s="255" t="s">
        <v>865</v>
      </c>
      <c r="G774" s="253"/>
      <c r="H774" s="256" t="n">
        <v>212.169</v>
      </c>
      <c r="I774" s="257"/>
      <c r="J774" s="253"/>
      <c r="K774" s="253"/>
      <c r="L774" s="258"/>
      <c r="M774" s="259"/>
      <c r="N774" s="260"/>
      <c r="O774" s="260"/>
      <c r="P774" s="260"/>
      <c r="Q774" s="260"/>
      <c r="R774" s="260"/>
      <c r="S774" s="260"/>
      <c r="T774" s="261"/>
      <c r="AT774" s="262" t="s">
        <v>154</v>
      </c>
      <c r="AU774" s="262" t="s">
        <v>85</v>
      </c>
      <c r="AV774" s="251" t="s">
        <v>160</v>
      </c>
      <c r="AW774" s="251" t="s">
        <v>31</v>
      </c>
      <c r="AX774" s="251" t="s">
        <v>75</v>
      </c>
      <c r="AY774" s="262" t="s">
        <v>146</v>
      </c>
    </row>
    <row r="775" s="226" customFormat="true" ht="12.8" hidden="false" customHeight="false" outlineLevel="0" collapsed="false">
      <c r="B775" s="227"/>
      <c r="C775" s="228"/>
      <c r="D775" s="229" t="s">
        <v>154</v>
      </c>
      <c r="E775" s="230"/>
      <c r="F775" s="231" t="s">
        <v>866</v>
      </c>
      <c r="G775" s="228"/>
      <c r="H775" s="232" t="n">
        <v>-2.846</v>
      </c>
      <c r="I775" s="233"/>
      <c r="J775" s="228"/>
      <c r="K775" s="228"/>
      <c r="L775" s="234"/>
      <c r="M775" s="235"/>
      <c r="N775" s="236"/>
      <c r="O775" s="236"/>
      <c r="P775" s="236"/>
      <c r="Q775" s="236"/>
      <c r="R775" s="236"/>
      <c r="S775" s="236"/>
      <c r="T775" s="237"/>
      <c r="AT775" s="238" t="s">
        <v>154</v>
      </c>
      <c r="AU775" s="238" t="s">
        <v>85</v>
      </c>
      <c r="AV775" s="226" t="s">
        <v>85</v>
      </c>
      <c r="AW775" s="226" t="s">
        <v>31</v>
      </c>
      <c r="AX775" s="226" t="s">
        <v>75</v>
      </c>
      <c r="AY775" s="238" t="s">
        <v>146</v>
      </c>
    </row>
    <row r="776" s="226" customFormat="true" ht="12.8" hidden="false" customHeight="false" outlineLevel="0" collapsed="false">
      <c r="B776" s="227"/>
      <c r="C776" s="228"/>
      <c r="D776" s="229" t="s">
        <v>154</v>
      </c>
      <c r="E776" s="230"/>
      <c r="F776" s="231" t="s">
        <v>867</v>
      </c>
      <c r="G776" s="228"/>
      <c r="H776" s="232" t="n">
        <v>-1.276</v>
      </c>
      <c r="I776" s="233"/>
      <c r="J776" s="228"/>
      <c r="K776" s="228"/>
      <c r="L776" s="234"/>
      <c r="M776" s="235"/>
      <c r="N776" s="236"/>
      <c r="O776" s="236"/>
      <c r="P776" s="236"/>
      <c r="Q776" s="236"/>
      <c r="R776" s="236"/>
      <c r="S776" s="236"/>
      <c r="T776" s="237"/>
      <c r="AT776" s="238" t="s">
        <v>154</v>
      </c>
      <c r="AU776" s="238" t="s">
        <v>85</v>
      </c>
      <c r="AV776" s="226" t="s">
        <v>85</v>
      </c>
      <c r="AW776" s="226" t="s">
        <v>31</v>
      </c>
      <c r="AX776" s="226" t="s">
        <v>75</v>
      </c>
      <c r="AY776" s="238" t="s">
        <v>146</v>
      </c>
    </row>
    <row r="777" s="226" customFormat="true" ht="12.8" hidden="false" customHeight="false" outlineLevel="0" collapsed="false">
      <c r="B777" s="227"/>
      <c r="C777" s="228"/>
      <c r="D777" s="229" t="s">
        <v>154</v>
      </c>
      <c r="E777" s="230"/>
      <c r="F777" s="231" t="s">
        <v>868</v>
      </c>
      <c r="G777" s="228"/>
      <c r="H777" s="232" t="n">
        <v>-1.88</v>
      </c>
      <c r="I777" s="233"/>
      <c r="J777" s="228"/>
      <c r="K777" s="228"/>
      <c r="L777" s="234"/>
      <c r="M777" s="235"/>
      <c r="N777" s="236"/>
      <c r="O777" s="236"/>
      <c r="P777" s="236"/>
      <c r="Q777" s="236"/>
      <c r="R777" s="236"/>
      <c r="S777" s="236"/>
      <c r="T777" s="237"/>
      <c r="AT777" s="238" t="s">
        <v>154</v>
      </c>
      <c r="AU777" s="238" t="s">
        <v>85</v>
      </c>
      <c r="AV777" s="226" t="s">
        <v>85</v>
      </c>
      <c r="AW777" s="226" t="s">
        <v>31</v>
      </c>
      <c r="AX777" s="226" t="s">
        <v>75</v>
      </c>
      <c r="AY777" s="238" t="s">
        <v>146</v>
      </c>
    </row>
    <row r="778" s="251" customFormat="true" ht="12.8" hidden="false" customHeight="false" outlineLevel="0" collapsed="false">
      <c r="B778" s="252"/>
      <c r="C778" s="253"/>
      <c r="D778" s="229" t="s">
        <v>154</v>
      </c>
      <c r="E778" s="254"/>
      <c r="F778" s="255" t="s">
        <v>869</v>
      </c>
      <c r="G778" s="253"/>
      <c r="H778" s="256" t="n">
        <v>-6.002</v>
      </c>
      <c r="I778" s="257"/>
      <c r="J778" s="253"/>
      <c r="K778" s="253"/>
      <c r="L778" s="258"/>
      <c r="M778" s="259"/>
      <c r="N778" s="260"/>
      <c r="O778" s="260"/>
      <c r="P778" s="260"/>
      <c r="Q778" s="260"/>
      <c r="R778" s="260"/>
      <c r="S778" s="260"/>
      <c r="T778" s="261"/>
      <c r="AT778" s="262" t="s">
        <v>154</v>
      </c>
      <c r="AU778" s="262" t="s">
        <v>85</v>
      </c>
      <c r="AV778" s="251" t="s">
        <v>160</v>
      </c>
      <c r="AW778" s="251" t="s">
        <v>31</v>
      </c>
      <c r="AX778" s="251" t="s">
        <v>75</v>
      </c>
      <c r="AY778" s="262" t="s">
        <v>146</v>
      </c>
    </row>
    <row r="779" s="226" customFormat="true" ht="12.8" hidden="false" customHeight="false" outlineLevel="0" collapsed="false">
      <c r="B779" s="227"/>
      <c r="C779" s="228"/>
      <c r="D779" s="229" t="s">
        <v>154</v>
      </c>
      <c r="E779" s="230"/>
      <c r="F779" s="231" t="s">
        <v>870</v>
      </c>
      <c r="G779" s="228"/>
      <c r="H779" s="232" t="n">
        <v>3.24</v>
      </c>
      <c r="I779" s="233"/>
      <c r="J779" s="228"/>
      <c r="K779" s="228"/>
      <c r="L779" s="234"/>
      <c r="M779" s="235"/>
      <c r="N779" s="236"/>
      <c r="O779" s="236"/>
      <c r="P779" s="236"/>
      <c r="Q779" s="236"/>
      <c r="R779" s="236"/>
      <c r="S779" s="236"/>
      <c r="T779" s="237"/>
      <c r="AT779" s="238" t="s">
        <v>154</v>
      </c>
      <c r="AU779" s="238" t="s">
        <v>85</v>
      </c>
      <c r="AV779" s="226" t="s">
        <v>85</v>
      </c>
      <c r="AW779" s="226" t="s">
        <v>31</v>
      </c>
      <c r="AX779" s="226" t="s">
        <v>75</v>
      </c>
      <c r="AY779" s="238" t="s">
        <v>146</v>
      </c>
    </row>
    <row r="780" s="226" customFormat="true" ht="12.8" hidden="false" customHeight="false" outlineLevel="0" collapsed="false">
      <c r="B780" s="227"/>
      <c r="C780" s="228"/>
      <c r="D780" s="229" t="s">
        <v>154</v>
      </c>
      <c r="E780" s="230"/>
      <c r="F780" s="231" t="s">
        <v>871</v>
      </c>
      <c r="G780" s="228"/>
      <c r="H780" s="232" t="n">
        <v>3.132</v>
      </c>
      <c r="I780" s="233"/>
      <c r="J780" s="228"/>
      <c r="K780" s="228"/>
      <c r="L780" s="234"/>
      <c r="M780" s="235"/>
      <c r="N780" s="236"/>
      <c r="O780" s="236"/>
      <c r="P780" s="236"/>
      <c r="Q780" s="236"/>
      <c r="R780" s="236"/>
      <c r="S780" s="236"/>
      <c r="T780" s="237"/>
      <c r="AT780" s="238" t="s">
        <v>154</v>
      </c>
      <c r="AU780" s="238" t="s">
        <v>85</v>
      </c>
      <c r="AV780" s="226" t="s">
        <v>85</v>
      </c>
      <c r="AW780" s="226" t="s">
        <v>31</v>
      </c>
      <c r="AX780" s="226" t="s">
        <v>75</v>
      </c>
      <c r="AY780" s="238" t="s">
        <v>146</v>
      </c>
    </row>
    <row r="781" s="226" customFormat="true" ht="12.8" hidden="false" customHeight="false" outlineLevel="0" collapsed="false">
      <c r="B781" s="227"/>
      <c r="C781" s="228"/>
      <c r="D781" s="229" t="s">
        <v>154</v>
      </c>
      <c r="E781" s="230"/>
      <c r="F781" s="231" t="s">
        <v>872</v>
      </c>
      <c r="G781" s="228"/>
      <c r="H781" s="232" t="n">
        <v>3.489</v>
      </c>
      <c r="I781" s="233"/>
      <c r="J781" s="228"/>
      <c r="K781" s="228"/>
      <c r="L781" s="234"/>
      <c r="M781" s="235"/>
      <c r="N781" s="236"/>
      <c r="O781" s="236"/>
      <c r="P781" s="236"/>
      <c r="Q781" s="236"/>
      <c r="R781" s="236"/>
      <c r="S781" s="236"/>
      <c r="T781" s="237"/>
      <c r="AT781" s="238" t="s">
        <v>154</v>
      </c>
      <c r="AU781" s="238" t="s">
        <v>85</v>
      </c>
      <c r="AV781" s="226" t="s">
        <v>85</v>
      </c>
      <c r="AW781" s="226" t="s">
        <v>31</v>
      </c>
      <c r="AX781" s="226" t="s">
        <v>75</v>
      </c>
      <c r="AY781" s="238" t="s">
        <v>146</v>
      </c>
    </row>
    <row r="782" s="226" customFormat="true" ht="12.8" hidden="false" customHeight="false" outlineLevel="0" collapsed="false">
      <c r="B782" s="227"/>
      <c r="C782" s="228"/>
      <c r="D782" s="229" t="s">
        <v>154</v>
      </c>
      <c r="E782" s="230"/>
      <c r="F782" s="231" t="s">
        <v>873</v>
      </c>
      <c r="G782" s="228"/>
      <c r="H782" s="232" t="n">
        <v>1.636</v>
      </c>
      <c r="I782" s="233"/>
      <c r="J782" s="228"/>
      <c r="K782" s="228"/>
      <c r="L782" s="234"/>
      <c r="M782" s="235"/>
      <c r="N782" s="236"/>
      <c r="O782" s="236"/>
      <c r="P782" s="236"/>
      <c r="Q782" s="236"/>
      <c r="R782" s="236"/>
      <c r="S782" s="236"/>
      <c r="T782" s="237"/>
      <c r="AT782" s="238" t="s">
        <v>154</v>
      </c>
      <c r="AU782" s="238" t="s">
        <v>85</v>
      </c>
      <c r="AV782" s="226" t="s">
        <v>85</v>
      </c>
      <c r="AW782" s="226" t="s">
        <v>31</v>
      </c>
      <c r="AX782" s="226" t="s">
        <v>75</v>
      </c>
      <c r="AY782" s="238" t="s">
        <v>146</v>
      </c>
    </row>
    <row r="783" s="226" customFormat="true" ht="12.8" hidden="false" customHeight="false" outlineLevel="0" collapsed="false">
      <c r="B783" s="227"/>
      <c r="C783" s="228"/>
      <c r="D783" s="229" t="s">
        <v>154</v>
      </c>
      <c r="E783" s="230"/>
      <c r="F783" s="231" t="s">
        <v>874</v>
      </c>
      <c r="G783" s="228"/>
      <c r="H783" s="232" t="n">
        <v>0.941</v>
      </c>
      <c r="I783" s="233"/>
      <c r="J783" s="228"/>
      <c r="K783" s="228"/>
      <c r="L783" s="234"/>
      <c r="M783" s="235"/>
      <c r="N783" s="236"/>
      <c r="O783" s="236"/>
      <c r="P783" s="236"/>
      <c r="Q783" s="236"/>
      <c r="R783" s="236"/>
      <c r="S783" s="236"/>
      <c r="T783" s="237"/>
      <c r="AT783" s="238" t="s">
        <v>154</v>
      </c>
      <c r="AU783" s="238" t="s">
        <v>85</v>
      </c>
      <c r="AV783" s="226" t="s">
        <v>85</v>
      </c>
      <c r="AW783" s="226" t="s">
        <v>31</v>
      </c>
      <c r="AX783" s="226" t="s">
        <v>75</v>
      </c>
      <c r="AY783" s="238" t="s">
        <v>146</v>
      </c>
    </row>
    <row r="784" s="251" customFormat="true" ht="12.8" hidden="false" customHeight="false" outlineLevel="0" collapsed="false">
      <c r="B784" s="252"/>
      <c r="C784" s="253"/>
      <c r="D784" s="229" t="s">
        <v>154</v>
      </c>
      <c r="E784" s="254"/>
      <c r="F784" s="255" t="s">
        <v>875</v>
      </c>
      <c r="G784" s="253"/>
      <c r="H784" s="256" t="n">
        <v>12.438</v>
      </c>
      <c r="I784" s="257"/>
      <c r="J784" s="253"/>
      <c r="K784" s="253"/>
      <c r="L784" s="258"/>
      <c r="M784" s="259"/>
      <c r="N784" s="260"/>
      <c r="O784" s="260"/>
      <c r="P784" s="260"/>
      <c r="Q784" s="260"/>
      <c r="R784" s="260"/>
      <c r="S784" s="260"/>
      <c r="T784" s="261"/>
      <c r="AT784" s="262" t="s">
        <v>154</v>
      </c>
      <c r="AU784" s="262" t="s">
        <v>85</v>
      </c>
      <c r="AV784" s="251" t="s">
        <v>160</v>
      </c>
      <c r="AW784" s="251" t="s">
        <v>31</v>
      </c>
      <c r="AX784" s="251" t="s">
        <v>75</v>
      </c>
      <c r="AY784" s="262" t="s">
        <v>146</v>
      </c>
    </row>
    <row r="785" s="226" customFormat="true" ht="12.8" hidden="false" customHeight="false" outlineLevel="0" collapsed="false">
      <c r="B785" s="227"/>
      <c r="C785" s="228"/>
      <c r="D785" s="229" t="s">
        <v>154</v>
      </c>
      <c r="E785" s="230"/>
      <c r="F785" s="231" t="s">
        <v>876</v>
      </c>
      <c r="G785" s="228"/>
      <c r="H785" s="232" t="n">
        <v>0.144</v>
      </c>
      <c r="I785" s="233"/>
      <c r="J785" s="228"/>
      <c r="K785" s="228"/>
      <c r="L785" s="234"/>
      <c r="M785" s="235"/>
      <c r="N785" s="236"/>
      <c r="O785" s="236"/>
      <c r="P785" s="236"/>
      <c r="Q785" s="236"/>
      <c r="R785" s="236"/>
      <c r="S785" s="236"/>
      <c r="T785" s="237"/>
      <c r="AT785" s="238" t="s">
        <v>154</v>
      </c>
      <c r="AU785" s="238" t="s">
        <v>85</v>
      </c>
      <c r="AV785" s="226" t="s">
        <v>85</v>
      </c>
      <c r="AW785" s="226" t="s">
        <v>31</v>
      </c>
      <c r="AX785" s="226" t="s">
        <v>75</v>
      </c>
      <c r="AY785" s="238" t="s">
        <v>146</v>
      </c>
    </row>
    <row r="786" s="226" customFormat="true" ht="12.8" hidden="false" customHeight="false" outlineLevel="0" collapsed="false">
      <c r="B786" s="227"/>
      <c r="C786" s="228"/>
      <c r="D786" s="229" t="s">
        <v>154</v>
      </c>
      <c r="E786" s="230"/>
      <c r="F786" s="231" t="s">
        <v>877</v>
      </c>
      <c r="G786" s="228"/>
      <c r="H786" s="232" t="n">
        <v>0.216</v>
      </c>
      <c r="I786" s="233"/>
      <c r="J786" s="228"/>
      <c r="K786" s="228"/>
      <c r="L786" s="234"/>
      <c r="M786" s="235"/>
      <c r="N786" s="236"/>
      <c r="O786" s="236"/>
      <c r="P786" s="236"/>
      <c r="Q786" s="236"/>
      <c r="R786" s="236"/>
      <c r="S786" s="236"/>
      <c r="T786" s="237"/>
      <c r="AT786" s="238" t="s">
        <v>154</v>
      </c>
      <c r="AU786" s="238" t="s">
        <v>85</v>
      </c>
      <c r="AV786" s="226" t="s">
        <v>85</v>
      </c>
      <c r="AW786" s="226" t="s">
        <v>31</v>
      </c>
      <c r="AX786" s="226" t="s">
        <v>75</v>
      </c>
      <c r="AY786" s="238" t="s">
        <v>146</v>
      </c>
    </row>
    <row r="787" s="226" customFormat="true" ht="12.8" hidden="false" customHeight="false" outlineLevel="0" collapsed="false">
      <c r="B787" s="227"/>
      <c r="C787" s="228"/>
      <c r="D787" s="229" t="s">
        <v>154</v>
      </c>
      <c r="E787" s="230"/>
      <c r="F787" s="231" t="s">
        <v>878</v>
      </c>
      <c r="G787" s="228"/>
      <c r="H787" s="232" t="n">
        <v>0.576</v>
      </c>
      <c r="I787" s="233"/>
      <c r="J787" s="228"/>
      <c r="K787" s="228"/>
      <c r="L787" s="234"/>
      <c r="M787" s="235"/>
      <c r="N787" s="236"/>
      <c r="O787" s="236"/>
      <c r="P787" s="236"/>
      <c r="Q787" s="236"/>
      <c r="R787" s="236"/>
      <c r="S787" s="236"/>
      <c r="T787" s="237"/>
      <c r="AT787" s="238" t="s">
        <v>154</v>
      </c>
      <c r="AU787" s="238" t="s">
        <v>85</v>
      </c>
      <c r="AV787" s="226" t="s">
        <v>85</v>
      </c>
      <c r="AW787" s="226" t="s">
        <v>31</v>
      </c>
      <c r="AX787" s="226" t="s">
        <v>75</v>
      </c>
      <c r="AY787" s="238" t="s">
        <v>146</v>
      </c>
    </row>
    <row r="788" s="226" customFormat="true" ht="12.8" hidden="false" customHeight="false" outlineLevel="0" collapsed="false">
      <c r="B788" s="227"/>
      <c r="C788" s="228"/>
      <c r="D788" s="229" t="s">
        <v>154</v>
      </c>
      <c r="E788" s="230"/>
      <c r="F788" s="231" t="s">
        <v>879</v>
      </c>
      <c r="G788" s="228"/>
      <c r="H788" s="232" t="n">
        <v>0.09</v>
      </c>
      <c r="I788" s="233"/>
      <c r="J788" s="228"/>
      <c r="K788" s="228"/>
      <c r="L788" s="234"/>
      <c r="M788" s="235"/>
      <c r="N788" s="236"/>
      <c r="O788" s="236"/>
      <c r="P788" s="236"/>
      <c r="Q788" s="236"/>
      <c r="R788" s="236"/>
      <c r="S788" s="236"/>
      <c r="T788" s="237"/>
      <c r="AT788" s="238" t="s">
        <v>154</v>
      </c>
      <c r="AU788" s="238" t="s">
        <v>85</v>
      </c>
      <c r="AV788" s="226" t="s">
        <v>85</v>
      </c>
      <c r="AW788" s="226" t="s">
        <v>31</v>
      </c>
      <c r="AX788" s="226" t="s">
        <v>75</v>
      </c>
      <c r="AY788" s="238" t="s">
        <v>146</v>
      </c>
    </row>
    <row r="789" s="226" customFormat="true" ht="12.8" hidden="false" customHeight="false" outlineLevel="0" collapsed="false">
      <c r="B789" s="227"/>
      <c r="C789" s="228"/>
      <c r="D789" s="229" t="s">
        <v>154</v>
      </c>
      <c r="E789" s="230"/>
      <c r="F789" s="231" t="s">
        <v>880</v>
      </c>
      <c r="G789" s="228"/>
      <c r="H789" s="232" t="n">
        <v>0.072</v>
      </c>
      <c r="I789" s="233"/>
      <c r="J789" s="228"/>
      <c r="K789" s="228"/>
      <c r="L789" s="234"/>
      <c r="M789" s="235"/>
      <c r="N789" s="236"/>
      <c r="O789" s="236"/>
      <c r="P789" s="236"/>
      <c r="Q789" s="236"/>
      <c r="R789" s="236"/>
      <c r="S789" s="236"/>
      <c r="T789" s="237"/>
      <c r="AT789" s="238" t="s">
        <v>154</v>
      </c>
      <c r="AU789" s="238" t="s">
        <v>85</v>
      </c>
      <c r="AV789" s="226" t="s">
        <v>85</v>
      </c>
      <c r="AW789" s="226" t="s">
        <v>31</v>
      </c>
      <c r="AX789" s="226" t="s">
        <v>75</v>
      </c>
      <c r="AY789" s="238" t="s">
        <v>146</v>
      </c>
    </row>
    <row r="790" s="226" customFormat="true" ht="12.8" hidden="false" customHeight="false" outlineLevel="0" collapsed="false">
      <c r="B790" s="227"/>
      <c r="C790" s="228"/>
      <c r="D790" s="229" t="s">
        <v>154</v>
      </c>
      <c r="E790" s="230"/>
      <c r="F790" s="231" t="s">
        <v>881</v>
      </c>
      <c r="G790" s="228"/>
      <c r="H790" s="232" t="n">
        <v>0.972</v>
      </c>
      <c r="I790" s="233"/>
      <c r="J790" s="228"/>
      <c r="K790" s="228"/>
      <c r="L790" s="234"/>
      <c r="M790" s="235"/>
      <c r="N790" s="236"/>
      <c r="O790" s="236"/>
      <c r="P790" s="236"/>
      <c r="Q790" s="236"/>
      <c r="R790" s="236"/>
      <c r="S790" s="236"/>
      <c r="T790" s="237"/>
      <c r="AT790" s="238" t="s">
        <v>154</v>
      </c>
      <c r="AU790" s="238" t="s">
        <v>85</v>
      </c>
      <c r="AV790" s="226" t="s">
        <v>85</v>
      </c>
      <c r="AW790" s="226" t="s">
        <v>31</v>
      </c>
      <c r="AX790" s="226" t="s">
        <v>75</v>
      </c>
      <c r="AY790" s="238" t="s">
        <v>146</v>
      </c>
    </row>
    <row r="791" s="226" customFormat="true" ht="12.8" hidden="false" customHeight="false" outlineLevel="0" collapsed="false">
      <c r="B791" s="227"/>
      <c r="C791" s="228"/>
      <c r="D791" s="229" t="s">
        <v>154</v>
      </c>
      <c r="E791" s="230"/>
      <c r="F791" s="231" t="s">
        <v>882</v>
      </c>
      <c r="G791" s="228"/>
      <c r="H791" s="232" t="n">
        <v>0.162</v>
      </c>
      <c r="I791" s="233"/>
      <c r="J791" s="228"/>
      <c r="K791" s="228"/>
      <c r="L791" s="234"/>
      <c r="M791" s="235"/>
      <c r="N791" s="236"/>
      <c r="O791" s="236"/>
      <c r="P791" s="236"/>
      <c r="Q791" s="236"/>
      <c r="R791" s="236"/>
      <c r="S791" s="236"/>
      <c r="T791" s="237"/>
      <c r="AT791" s="238" t="s">
        <v>154</v>
      </c>
      <c r="AU791" s="238" t="s">
        <v>85</v>
      </c>
      <c r="AV791" s="226" t="s">
        <v>85</v>
      </c>
      <c r="AW791" s="226" t="s">
        <v>31</v>
      </c>
      <c r="AX791" s="226" t="s">
        <v>75</v>
      </c>
      <c r="AY791" s="238" t="s">
        <v>146</v>
      </c>
    </row>
    <row r="792" s="226" customFormat="true" ht="12.8" hidden="false" customHeight="false" outlineLevel="0" collapsed="false">
      <c r="B792" s="227"/>
      <c r="C792" s="228"/>
      <c r="D792" s="229" t="s">
        <v>154</v>
      </c>
      <c r="E792" s="230"/>
      <c r="F792" s="231" t="s">
        <v>883</v>
      </c>
      <c r="G792" s="228"/>
      <c r="H792" s="232" t="n">
        <v>0.18</v>
      </c>
      <c r="I792" s="233"/>
      <c r="J792" s="228"/>
      <c r="K792" s="228"/>
      <c r="L792" s="234"/>
      <c r="M792" s="235"/>
      <c r="N792" s="236"/>
      <c r="O792" s="236"/>
      <c r="P792" s="236"/>
      <c r="Q792" s="236"/>
      <c r="R792" s="236"/>
      <c r="S792" s="236"/>
      <c r="T792" s="237"/>
      <c r="AT792" s="238" t="s">
        <v>154</v>
      </c>
      <c r="AU792" s="238" t="s">
        <v>85</v>
      </c>
      <c r="AV792" s="226" t="s">
        <v>85</v>
      </c>
      <c r="AW792" s="226" t="s">
        <v>31</v>
      </c>
      <c r="AX792" s="226" t="s">
        <v>75</v>
      </c>
      <c r="AY792" s="238" t="s">
        <v>146</v>
      </c>
    </row>
    <row r="793" s="226" customFormat="true" ht="12.8" hidden="false" customHeight="false" outlineLevel="0" collapsed="false">
      <c r="B793" s="227"/>
      <c r="C793" s="228"/>
      <c r="D793" s="229" t="s">
        <v>154</v>
      </c>
      <c r="E793" s="230"/>
      <c r="F793" s="231" t="s">
        <v>884</v>
      </c>
      <c r="G793" s="228"/>
      <c r="H793" s="232" t="n">
        <v>0.159</v>
      </c>
      <c r="I793" s="233"/>
      <c r="J793" s="228"/>
      <c r="K793" s="228"/>
      <c r="L793" s="234"/>
      <c r="M793" s="235"/>
      <c r="N793" s="236"/>
      <c r="O793" s="236"/>
      <c r="P793" s="236"/>
      <c r="Q793" s="236"/>
      <c r="R793" s="236"/>
      <c r="S793" s="236"/>
      <c r="T793" s="237"/>
      <c r="AT793" s="238" t="s">
        <v>154</v>
      </c>
      <c r="AU793" s="238" t="s">
        <v>85</v>
      </c>
      <c r="AV793" s="226" t="s">
        <v>85</v>
      </c>
      <c r="AW793" s="226" t="s">
        <v>31</v>
      </c>
      <c r="AX793" s="226" t="s">
        <v>75</v>
      </c>
      <c r="AY793" s="238" t="s">
        <v>146</v>
      </c>
    </row>
    <row r="794" s="226" customFormat="true" ht="12.8" hidden="false" customHeight="false" outlineLevel="0" collapsed="false">
      <c r="B794" s="227"/>
      <c r="C794" s="228"/>
      <c r="D794" s="229" t="s">
        <v>154</v>
      </c>
      <c r="E794" s="230"/>
      <c r="F794" s="231" t="s">
        <v>885</v>
      </c>
      <c r="G794" s="228"/>
      <c r="H794" s="232" t="n">
        <v>0.173</v>
      </c>
      <c r="I794" s="233"/>
      <c r="J794" s="228"/>
      <c r="K794" s="228"/>
      <c r="L794" s="234"/>
      <c r="M794" s="235"/>
      <c r="N794" s="236"/>
      <c r="O794" s="236"/>
      <c r="P794" s="236"/>
      <c r="Q794" s="236"/>
      <c r="R794" s="236"/>
      <c r="S794" s="236"/>
      <c r="T794" s="237"/>
      <c r="AT794" s="238" t="s">
        <v>154</v>
      </c>
      <c r="AU794" s="238" t="s">
        <v>85</v>
      </c>
      <c r="AV794" s="226" t="s">
        <v>85</v>
      </c>
      <c r="AW794" s="226" t="s">
        <v>31</v>
      </c>
      <c r="AX794" s="226" t="s">
        <v>75</v>
      </c>
      <c r="AY794" s="238" t="s">
        <v>146</v>
      </c>
    </row>
    <row r="795" s="251" customFormat="true" ht="12.8" hidden="false" customHeight="false" outlineLevel="0" collapsed="false">
      <c r="B795" s="252"/>
      <c r="C795" s="253"/>
      <c r="D795" s="229" t="s">
        <v>154</v>
      </c>
      <c r="E795" s="254"/>
      <c r="F795" s="255" t="s">
        <v>886</v>
      </c>
      <c r="G795" s="253"/>
      <c r="H795" s="256" t="n">
        <v>2.744</v>
      </c>
      <c r="I795" s="257"/>
      <c r="J795" s="253"/>
      <c r="K795" s="253"/>
      <c r="L795" s="258"/>
      <c r="M795" s="259"/>
      <c r="N795" s="260"/>
      <c r="O795" s="260"/>
      <c r="P795" s="260"/>
      <c r="Q795" s="260"/>
      <c r="R795" s="260"/>
      <c r="S795" s="260"/>
      <c r="T795" s="261"/>
      <c r="AT795" s="262" t="s">
        <v>154</v>
      </c>
      <c r="AU795" s="262" t="s">
        <v>85</v>
      </c>
      <c r="AV795" s="251" t="s">
        <v>160</v>
      </c>
      <c r="AW795" s="251" t="s">
        <v>31</v>
      </c>
      <c r="AX795" s="251" t="s">
        <v>75</v>
      </c>
      <c r="AY795" s="262" t="s">
        <v>146</v>
      </c>
    </row>
    <row r="796" s="226" customFormat="true" ht="12.8" hidden="false" customHeight="false" outlineLevel="0" collapsed="false">
      <c r="B796" s="227"/>
      <c r="C796" s="228"/>
      <c r="D796" s="229" t="s">
        <v>154</v>
      </c>
      <c r="E796" s="230"/>
      <c r="F796" s="231" t="s">
        <v>887</v>
      </c>
      <c r="G796" s="228"/>
      <c r="H796" s="232" t="n">
        <v>143.446</v>
      </c>
      <c r="I796" s="233"/>
      <c r="J796" s="228"/>
      <c r="K796" s="228"/>
      <c r="L796" s="234"/>
      <c r="M796" s="235"/>
      <c r="N796" s="236"/>
      <c r="O796" s="236"/>
      <c r="P796" s="236"/>
      <c r="Q796" s="236"/>
      <c r="R796" s="236"/>
      <c r="S796" s="236"/>
      <c r="T796" s="237"/>
      <c r="AT796" s="238" t="s">
        <v>154</v>
      </c>
      <c r="AU796" s="238" t="s">
        <v>85</v>
      </c>
      <c r="AV796" s="226" t="s">
        <v>85</v>
      </c>
      <c r="AW796" s="226" t="s">
        <v>31</v>
      </c>
      <c r="AX796" s="226" t="s">
        <v>75</v>
      </c>
      <c r="AY796" s="238" t="s">
        <v>146</v>
      </c>
    </row>
    <row r="797" s="226" customFormat="true" ht="12.8" hidden="false" customHeight="false" outlineLevel="0" collapsed="false">
      <c r="B797" s="227"/>
      <c r="C797" s="228"/>
      <c r="D797" s="229" t="s">
        <v>154</v>
      </c>
      <c r="E797" s="230"/>
      <c r="F797" s="231" t="s">
        <v>888</v>
      </c>
      <c r="G797" s="228"/>
      <c r="H797" s="232" t="n">
        <v>12.123</v>
      </c>
      <c r="I797" s="233"/>
      <c r="J797" s="228"/>
      <c r="K797" s="228"/>
      <c r="L797" s="234"/>
      <c r="M797" s="235"/>
      <c r="N797" s="236"/>
      <c r="O797" s="236"/>
      <c r="P797" s="236"/>
      <c r="Q797" s="236"/>
      <c r="R797" s="236"/>
      <c r="S797" s="236"/>
      <c r="T797" s="237"/>
      <c r="AT797" s="238" t="s">
        <v>154</v>
      </c>
      <c r="AU797" s="238" t="s">
        <v>85</v>
      </c>
      <c r="AV797" s="226" t="s">
        <v>85</v>
      </c>
      <c r="AW797" s="226" t="s">
        <v>31</v>
      </c>
      <c r="AX797" s="226" t="s">
        <v>75</v>
      </c>
      <c r="AY797" s="238" t="s">
        <v>146</v>
      </c>
    </row>
    <row r="798" s="226" customFormat="true" ht="12.8" hidden="false" customHeight="false" outlineLevel="0" collapsed="false">
      <c r="B798" s="227"/>
      <c r="C798" s="228"/>
      <c r="D798" s="229" t="s">
        <v>154</v>
      </c>
      <c r="E798" s="230"/>
      <c r="F798" s="231" t="s">
        <v>889</v>
      </c>
      <c r="G798" s="228"/>
      <c r="H798" s="232" t="n">
        <v>40.21</v>
      </c>
      <c r="I798" s="233"/>
      <c r="J798" s="228"/>
      <c r="K798" s="228"/>
      <c r="L798" s="234"/>
      <c r="M798" s="235"/>
      <c r="N798" s="236"/>
      <c r="O798" s="236"/>
      <c r="P798" s="236"/>
      <c r="Q798" s="236"/>
      <c r="R798" s="236"/>
      <c r="S798" s="236"/>
      <c r="T798" s="237"/>
      <c r="AT798" s="238" t="s">
        <v>154</v>
      </c>
      <c r="AU798" s="238" t="s">
        <v>85</v>
      </c>
      <c r="AV798" s="226" t="s">
        <v>85</v>
      </c>
      <c r="AW798" s="226" t="s">
        <v>31</v>
      </c>
      <c r="AX798" s="226" t="s">
        <v>75</v>
      </c>
      <c r="AY798" s="238" t="s">
        <v>146</v>
      </c>
    </row>
    <row r="799" s="226" customFormat="true" ht="12.8" hidden="false" customHeight="false" outlineLevel="0" collapsed="false">
      <c r="B799" s="227"/>
      <c r="C799" s="228"/>
      <c r="D799" s="229" t="s">
        <v>154</v>
      </c>
      <c r="E799" s="230"/>
      <c r="F799" s="231" t="s">
        <v>890</v>
      </c>
      <c r="G799" s="228"/>
      <c r="H799" s="232" t="n">
        <v>-6.683</v>
      </c>
      <c r="I799" s="233"/>
      <c r="J799" s="228"/>
      <c r="K799" s="228"/>
      <c r="L799" s="234"/>
      <c r="M799" s="235"/>
      <c r="N799" s="236"/>
      <c r="O799" s="236"/>
      <c r="P799" s="236"/>
      <c r="Q799" s="236"/>
      <c r="R799" s="236"/>
      <c r="S799" s="236"/>
      <c r="T799" s="237"/>
      <c r="AT799" s="238" t="s">
        <v>154</v>
      </c>
      <c r="AU799" s="238" t="s">
        <v>85</v>
      </c>
      <c r="AV799" s="226" t="s">
        <v>85</v>
      </c>
      <c r="AW799" s="226" t="s">
        <v>31</v>
      </c>
      <c r="AX799" s="226" t="s">
        <v>75</v>
      </c>
      <c r="AY799" s="238" t="s">
        <v>146</v>
      </c>
    </row>
    <row r="800" s="226" customFormat="true" ht="12.8" hidden="false" customHeight="false" outlineLevel="0" collapsed="false">
      <c r="B800" s="227"/>
      <c r="C800" s="228"/>
      <c r="D800" s="229" t="s">
        <v>154</v>
      </c>
      <c r="E800" s="230"/>
      <c r="F800" s="231" t="s">
        <v>891</v>
      </c>
      <c r="G800" s="228"/>
      <c r="H800" s="232" t="n">
        <v>-5.38</v>
      </c>
      <c r="I800" s="233"/>
      <c r="J800" s="228"/>
      <c r="K800" s="228"/>
      <c r="L800" s="234"/>
      <c r="M800" s="235"/>
      <c r="N800" s="236"/>
      <c r="O800" s="236"/>
      <c r="P800" s="236"/>
      <c r="Q800" s="236"/>
      <c r="R800" s="236"/>
      <c r="S800" s="236"/>
      <c r="T800" s="237"/>
      <c r="AT800" s="238" t="s">
        <v>154</v>
      </c>
      <c r="AU800" s="238" t="s">
        <v>85</v>
      </c>
      <c r="AV800" s="226" t="s">
        <v>85</v>
      </c>
      <c r="AW800" s="226" t="s">
        <v>31</v>
      </c>
      <c r="AX800" s="226" t="s">
        <v>75</v>
      </c>
      <c r="AY800" s="238" t="s">
        <v>146</v>
      </c>
    </row>
    <row r="801" s="251" customFormat="true" ht="12.8" hidden="false" customHeight="false" outlineLevel="0" collapsed="false">
      <c r="B801" s="252"/>
      <c r="C801" s="253"/>
      <c r="D801" s="229" t="s">
        <v>154</v>
      </c>
      <c r="E801" s="254"/>
      <c r="F801" s="255" t="s">
        <v>892</v>
      </c>
      <c r="G801" s="253"/>
      <c r="H801" s="256" t="n">
        <v>183.716</v>
      </c>
      <c r="I801" s="257"/>
      <c r="J801" s="253"/>
      <c r="K801" s="253"/>
      <c r="L801" s="258"/>
      <c r="M801" s="259"/>
      <c r="N801" s="260"/>
      <c r="O801" s="260"/>
      <c r="P801" s="260"/>
      <c r="Q801" s="260"/>
      <c r="R801" s="260"/>
      <c r="S801" s="260"/>
      <c r="T801" s="261"/>
      <c r="AT801" s="262" t="s">
        <v>154</v>
      </c>
      <c r="AU801" s="262" t="s">
        <v>85</v>
      </c>
      <c r="AV801" s="251" t="s">
        <v>160</v>
      </c>
      <c r="AW801" s="251" t="s">
        <v>31</v>
      </c>
      <c r="AX801" s="251" t="s">
        <v>75</v>
      </c>
      <c r="AY801" s="262" t="s">
        <v>146</v>
      </c>
    </row>
    <row r="802" s="226" customFormat="true" ht="12.8" hidden="false" customHeight="false" outlineLevel="0" collapsed="false">
      <c r="B802" s="227"/>
      <c r="C802" s="228"/>
      <c r="D802" s="229" t="s">
        <v>154</v>
      </c>
      <c r="E802" s="230"/>
      <c r="F802" s="231" t="s">
        <v>893</v>
      </c>
      <c r="G802" s="228"/>
      <c r="H802" s="232" t="n">
        <v>3.105</v>
      </c>
      <c r="I802" s="233"/>
      <c r="J802" s="228"/>
      <c r="K802" s="228"/>
      <c r="L802" s="234"/>
      <c r="M802" s="235"/>
      <c r="N802" s="236"/>
      <c r="O802" s="236"/>
      <c r="P802" s="236"/>
      <c r="Q802" s="236"/>
      <c r="R802" s="236"/>
      <c r="S802" s="236"/>
      <c r="T802" s="237"/>
      <c r="AT802" s="238" t="s">
        <v>154</v>
      </c>
      <c r="AU802" s="238" t="s">
        <v>85</v>
      </c>
      <c r="AV802" s="226" t="s">
        <v>85</v>
      </c>
      <c r="AW802" s="226" t="s">
        <v>31</v>
      </c>
      <c r="AX802" s="226" t="s">
        <v>75</v>
      </c>
      <c r="AY802" s="238" t="s">
        <v>146</v>
      </c>
    </row>
    <row r="803" s="226" customFormat="true" ht="12.8" hidden="false" customHeight="false" outlineLevel="0" collapsed="false">
      <c r="B803" s="227"/>
      <c r="C803" s="228"/>
      <c r="D803" s="229" t="s">
        <v>154</v>
      </c>
      <c r="E803" s="230"/>
      <c r="F803" s="231" t="s">
        <v>894</v>
      </c>
      <c r="G803" s="228"/>
      <c r="H803" s="232" t="n">
        <v>2.772</v>
      </c>
      <c r="I803" s="233"/>
      <c r="J803" s="228"/>
      <c r="K803" s="228"/>
      <c r="L803" s="234"/>
      <c r="M803" s="235"/>
      <c r="N803" s="236"/>
      <c r="O803" s="236"/>
      <c r="P803" s="236"/>
      <c r="Q803" s="236"/>
      <c r="R803" s="236"/>
      <c r="S803" s="236"/>
      <c r="T803" s="237"/>
      <c r="AT803" s="238" t="s">
        <v>154</v>
      </c>
      <c r="AU803" s="238" t="s">
        <v>85</v>
      </c>
      <c r="AV803" s="226" t="s">
        <v>85</v>
      </c>
      <c r="AW803" s="226" t="s">
        <v>31</v>
      </c>
      <c r="AX803" s="226" t="s">
        <v>75</v>
      </c>
      <c r="AY803" s="238" t="s">
        <v>146</v>
      </c>
    </row>
    <row r="804" s="226" customFormat="true" ht="12.8" hidden="false" customHeight="false" outlineLevel="0" collapsed="false">
      <c r="B804" s="227"/>
      <c r="C804" s="228"/>
      <c r="D804" s="229" t="s">
        <v>154</v>
      </c>
      <c r="E804" s="230"/>
      <c r="F804" s="231" t="s">
        <v>895</v>
      </c>
      <c r="G804" s="228"/>
      <c r="H804" s="232" t="n">
        <v>3.12</v>
      </c>
      <c r="I804" s="233"/>
      <c r="J804" s="228"/>
      <c r="K804" s="228"/>
      <c r="L804" s="234"/>
      <c r="M804" s="235"/>
      <c r="N804" s="236"/>
      <c r="O804" s="236"/>
      <c r="P804" s="236"/>
      <c r="Q804" s="236"/>
      <c r="R804" s="236"/>
      <c r="S804" s="236"/>
      <c r="T804" s="237"/>
      <c r="AT804" s="238" t="s">
        <v>154</v>
      </c>
      <c r="AU804" s="238" t="s">
        <v>85</v>
      </c>
      <c r="AV804" s="226" t="s">
        <v>85</v>
      </c>
      <c r="AW804" s="226" t="s">
        <v>31</v>
      </c>
      <c r="AX804" s="226" t="s">
        <v>75</v>
      </c>
      <c r="AY804" s="238" t="s">
        <v>146</v>
      </c>
    </row>
    <row r="805" s="226" customFormat="true" ht="12.8" hidden="false" customHeight="false" outlineLevel="0" collapsed="false">
      <c r="B805" s="227"/>
      <c r="C805" s="228"/>
      <c r="D805" s="229" t="s">
        <v>154</v>
      </c>
      <c r="E805" s="230"/>
      <c r="F805" s="231" t="s">
        <v>896</v>
      </c>
      <c r="G805" s="228"/>
      <c r="H805" s="232" t="n">
        <v>1.49</v>
      </c>
      <c r="I805" s="233"/>
      <c r="J805" s="228"/>
      <c r="K805" s="228"/>
      <c r="L805" s="234"/>
      <c r="M805" s="235"/>
      <c r="N805" s="236"/>
      <c r="O805" s="236"/>
      <c r="P805" s="236"/>
      <c r="Q805" s="236"/>
      <c r="R805" s="236"/>
      <c r="S805" s="236"/>
      <c r="T805" s="237"/>
      <c r="AT805" s="238" t="s">
        <v>154</v>
      </c>
      <c r="AU805" s="238" t="s">
        <v>85</v>
      </c>
      <c r="AV805" s="226" t="s">
        <v>85</v>
      </c>
      <c r="AW805" s="226" t="s">
        <v>31</v>
      </c>
      <c r="AX805" s="226" t="s">
        <v>75</v>
      </c>
      <c r="AY805" s="238" t="s">
        <v>146</v>
      </c>
    </row>
    <row r="806" s="251" customFormat="true" ht="12.8" hidden="false" customHeight="false" outlineLevel="0" collapsed="false">
      <c r="B806" s="252"/>
      <c r="C806" s="253"/>
      <c r="D806" s="229" t="s">
        <v>154</v>
      </c>
      <c r="E806" s="254"/>
      <c r="F806" s="255" t="s">
        <v>897</v>
      </c>
      <c r="G806" s="253"/>
      <c r="H806" s="256" t="n">
        <v>10.487</v>
      </c>
      <c r="I806" s="257"/>
      <c r="J806" s="253"/>
      <c r="K806" s="253"/>
      <c r="L806" s="258"/>
      <c r="M806" s="259"/>
      <c r="N806" s="260"/>
      <c r="O806" s="260"/>
      <c r="P806" s="260"/>
      <c r="Q806" s="260"/>
      <c r="R806" s="260"/>
      <c r="S806" s="260"/>
      <c r="T806" s="261"/>
      <c r="AT806" s="262" t="s">
        <v>154</v>
      </c>
      <c r="AU806" s="262" t="s">
        <v>85</v>
      </c>
      <c r="AV806" s="251" t="s">
        <v>160</v>
      </c>
      <c r="AW806" s="251" t="s">
        <v>31</v>
      </c>
      <c r="AX806" s="251" t="s">
        <v>75</v>
      </c>
      <c r="AY806" s="262" t="s">
        <v>146</v>
      </c>
    </row>
    <row r="807" s="226" customFormat="true" ht="12.8" hidden="false" customHeight="false" outlineLevel="0" collapsed="false">
      <c r="B807" s="227"/>
      <c r="C807" s="228"/>
      <c r="D807" s="229" t="s">
        <v>154</v>
      </c>
      <c r="E807" s="230"/>
      <c r="F807" s="231" t="s">
        <v>898</v>
      </c>
      <c r="G807" s="228"/>
      <c r="H807" s="232" t="n">
        <v>0.756</v>
      </c>
      <c r="I807" s="233"/>
      <c r="J807" s="228"/>
      <c r="K807" s="228"/>
      <c r="L807" s="234"/>
      <c r="M807" s="235"/>
      <c r="N807" s="236"/>
      <c r="O807" s="236"/>
      <c r="P807" s="236"/>
      <c r="Q807" s="236"/>
      <c r="R807" s="236"/>
      <c r="S807" s="236"/>
      <c r="T807" s="237"/>
      <c r="AT807" s="238" t="s">
        <v>154</v>
      </c>
      <c r="AU807" s="238" t="s">
        <v>85</v>
      </c>
      <c r="AV807" s="226" t="s">
        <v>85</v>
      </c>
      <c r="AW807" s="226" t="s">
        <v>31</v>
      </c>
      <c r="AX807" s="226" t="s">
        <v>75</v>
      </c>
      <c r="AY807" s="238" t="s">
        <v>146</v>
      </c>
    </row>
    <row r="808" s="226" customFormat="true" ht="12.8" hidden="false" customHeight="false" outlineLevel="0" collapsed="false">
      <c r="B808" s="227"/>
      <c r="C808" s="228"/>
      <c r="D808" s="229" t="s">
        <v>154</v>
      </c>
      <c r="E808" s="230"/>
      <c r="F808" s="231" t="s">
        <v>899</v>
      </c>
      <c r="G808" s="228"/>
      <c r="H808" s="232" t="n">
        <v>0.144</v>
      </c>
      <c r="I808" s="233"/>
      <c r="J808" s="228"/>
      <c r="K808" s="228"/>
      <c r="L808" s="234"/>
      <c r="M808" s="235"/>
      <c r="N808" s="236"/>
      <c r="O808" s="236"/>
      <c r="P808" s="236"/>
      <c r="Q808" s="236"/>
      <c r="R808" s="236"/>
      <c r="S808" s="236"/>
      <c r="T808" s="237"/>
      <c r="AT808" s="238" t="s">
        <v>154</v>
      </c>
      <c r="AU808" s="238" t="s">
        <v>85</v>
      </c>
      <c r="AV808" s="226" t="s">
        <v>85</v>
      </c>
      <c r="AW808" s="226" t="s">
        <v>31</v>
      </c>
      <c r="AX808" s="226" t="s">
        <v>75</v>
      </c>
      <c r="AY808" s="238" t="s">
        <v>146</v>
      </c>
    </row>
    <row r="809" s="226" customFormat="true" ht="12.8" hidden="false" customHeight="false" outlineLevel="0" collapsed="false">
      <c r="B809" s="227"/>
      <c r="C809" s="228"/>
      <c r="D809" s="229" t="s">
        <v>154</v>
      </c>
      <c r="E809" s="230"/>
      <c r="F809" s="231" t="s">
        <v>900</v>
      </c>
      <c r="G809" s="228"/>
      <c r="H809" s="232" t="n">
        <v>0.324</v>
      </c>
      <c r="I809" s="233"/>
      <c r="J809" s="228"/>
      <c r="K809" s="228"/>
      <c r="L809" s="234"/>
      <c r="M809" s="235"/>
      <c r="N809" s="236"/>
      <c r="O809" s="236"/>
      <c r="P809" s="236"/>
      <c r="Q809" s="236"/>
      <c r="R809" s="236"/>
      <c r="S809" s="236"/>
      <c r="T809" s="237"/>
      <c r="AT809" s="238" t="s">
        <v>154</v>
      </c>
      <c r="AU809" s="238" t="s">
        <v>85</v>
      </c>
      <c r="AV809" s="226" t="s">
        <v>85</v>
      </c>
      <c r="AW809" s="226" t="s">
        <v>31</v>
      </c>
      <c r="AX809" s="226" t="s">
        <v>75</v>
      </c>
      <c r="AY809" s="238" t="s">
        <v>146</v>
      </c>
    </row>
    <row r="810" s="226" customFormat="true" ht="12.8" hidden="false" customHeight="false" outlineLevel="0" collapsed="false">
      <c r="B810" s="227"/>
      <c r="C810" s="228"/>
      <c r="D810" s="229" t="s">
        <v>154</v>
      </c>
      <c r="E810" s="230"/>
      <c r="F810" s="231" t="s">
        <v>901</v>
      </c>
      <c r="G810" s="228"/>
      <c r="H810" s="232" t="n">
        <v>0.648</v>
      </c>
      <c r="I810" s="233"/>
      <c r="J810" s="228"/>
      <c r="K810" s="228"/>
      <c r="L810" s="234"/>
      <c r="M810" s="235"/>
      <c r="N810" s="236"/>
      <c r="O810" s="236"/>
      <c r="P810" s="236"/>
      <c r="Q810" s="236"/>
      <c r="R810" s="236"/>
      <c r="S810" s="236"/>
      <c r="T810" s="237"/>
      <c r="AT810" s="238" t="s">
        <v>154</v>
      </c>
      <c r="AU810" s="238" t="s">
        <v>85</v>
      </c>
      <c r="AV810" s="226" t="s">
        <v>85</v>
      </c>
      <c r="AW810" s="226" t="s">
        <v>31</v>
      </c>
      <c r="AX810" s="226" t="s">
        <v>75</v>
      </c>
      <c r="AY810" s="238" t="s">
        <v>146</v>
      </c>
    </row>
    <row r="811" s="226" customFormat="true" ht="12.8" hidden="false" customHeight="false" outlineLevel="0" collapsed="false">
      <c r="B811" s="227"/>
      <c r="C811" s="228"/>
      <c r="D811" s="229" t="s">
        <v>154</v>
      </c>
      <c r="E811" s="230"/>
      <c r="F811" s="231" t="s">
        <v>902</v>
      </c>
      <c r="G811" s="228"/>
      <c r="H811" s="232" t="n">
        <v>0.36</v>
      </c>
      <c r="I811" s="233"/>
      <c r="J811" s="228"/>
      <c r="K811" s="228"/>
      <c r="L811" s="234"/>
      <c r="M811" s="235"/>
      <c r="N811" s="236"/>
      <c r="O811" s="236"/>
      <c r="P811" s="236"/>
      <c r="Q811" s="236"/>
      <c r="R811" s="236"/>
      <c r="S811" s="236"/>
      <c r="T811" s="237"/>
      <c r="AT811" s="238" t="s">
        <v>154</v>
      </c>
      <c r="AU811" s="238" t="s">
        <v>85</v>
      </c>
      <c r="AV811" s="226" t="s">
        <v>85</v>
      </c>
      <c r="AW811" s="226" t="s">
        <v>31</v>
      </c>
      <c r="AX811" s="226" t="s">
        <v>75</v>
      </c>
      <c r="AY811" s="238" t="s">
        <v>146</v>
      </c>
    </row>
    <row r="812" s="226" customFormat="true" ht="12.8" hidden="false" customHeight="false" outlineLevel="0" collapsed="false">
      <c r="B812" s="227"/>
      <c r="C812" s="228"/>
      <c r="D812" s="229" t="s">
        <v>154</v>
      </c>
      <c r="E812" s="230"/>
      <c r="F812" s="231" t="s">
        <v>877</v>
      </c>
      <c r="G812" s="228"/>
      <c r="H812" s="232" t="n">
        <v>0.216</v>
      </c>
      <c r="I812" s="233"/>
      <c r="J812" s="228"/>
      <c r="K812" s="228"/>
      <c r="L812" s="234"/>
      <c r="M812" s="235"/>
      <c r="N812" s="236"/>
      <c r="O812" s="236"/>
      <c r="P812" s="236"/>
      <c r="Q812" s="236"/>
      <c r="R812" s="236"/>
      <c r="S812" s="236"/>
      <c r="T812" s="237"/>
      <c r="AT812" s="238" t="s">
        <v>154</v>
      </c>
      <c r="AU812" s="238" t="s">
        <v>85</v>
      </c>
      <c r="AV812" s="226" t="s">
        <v>85</v>
      </c>
      <c r="AW812" s="226" t="s">
        <v>31</v>
      </c>
      <c r="AX812" s="226" t="s">
        <v>75</v>
      </c>
      <c r="AY812" s="238" t="s">
        <v>146</v>
      </c>
    </row>
    <row r="813" s="226" customFormat="true" ht="12.8" hidden="false" customHeight="false" outlineLevel="0" collapsed="false">
      <c r="B813" s="227"/>
      <c r="C813" s="228"/>
      <c r="D813" s="229" t="s">
        <v>154</v>
      </c>
      <c r="E813" s="230"/>
      <c r="F813" s="231" t="s">
        <v>880</v>
      </c>
      <c r="G813" s="228"/>
      <c r="H813" s="232" t="n">
        <v>0.072</v>
      </c>
      <c r="I813" s="233"/>
      <c r="J813" s="228"/>
      <c r="K813" s="228"/>
      <c r="L813" s="234"/>
      <c r="M813" s="235"/>
      <c r="N813" s="236"/>
      <c r="O813" s="236"/>
      <c r="P813" s="236"/>
      <c r="Q813" s="236"/>
      <c r="R813" s="236"/>
      <c r="S813" s="236"/>
      <c r="T813" s="237"/>
      <c r="AT813" s="238" t="s">
        <v>154</v>
      </c>
      <c r="AU813" s="238" t="s">
        <v>85</v>
      </c>
      <c r="AV813" s="226" t="s">
        <v>85</v>
      </c>
      <c r="AW813" s="226" t="s">
        <v>31</v>
      </c>
      <c r="AX813" s="226" t="s">
        <v>75</v>
      </c>
      <c r="AY813" s="238" t="s">
        <v>146</v>
      </c>
    </row>
    <row r="814" s="226" customFormat="true" ht="12.8" hidden="false" customHeight="false" outlineLevel="0" collapsed="false">
      <c r="B814" s="227"/>
      <c r="C814" s="228"/>
      <c r="D814" s="229" t="s">
        <v>154</v>
      </c>
      <c r="E814" s="230"/>
      <c r="F814" s="231" t="s">
        <v>879</v>
      </c>
      <c r="G814" s="228"/>
      <c r="H814" s="232" t="n">
        <v>0.09</v>
      </c>
      <c r="I814" s="233"/>
      <c r="J814" s="228"/>
      <c r="K814" s="228"/>
      <c r="L814" s="234"/>
      <c r="M814" s="235"/>
      <c r="N814" s="236"/>
      <c r="O814" s="236"/>
      <c r="P814" s="236"/>
      <c r="Q814" s="236"/>
      <c r="R814" s="236"/>
      <c r="S814" s="236"/>
      <c r="T814" s="237"/>
      <c r="AT814" s="238" t="s">
        <v>154</v>
      </c>
      <c r="AU814" s="238" t="s">
        <v>85</v>
      </c>
      <c r="AV814" s="226" t="s">
        <v>85</v>
      </c>
      <c r="AW814" s="226" t="s">
        <v>31</v>
      </c>
      <c r="AX814" s="226" t="s">
        <v>75</v>
      </c>
      <c r="AY814" s="238" t="s">
        <v>146</v>
      </c>
    </row>
    <row r="815" s="251" customFormat="true" ht="12.8" hidden="false" customHeight="false" outlineLevel="0" collapsed="false">
      <c r="B815" s="252"/>
      <c r="C815" s="253"/>
      <c r="D815" s="229" t="s">
        <v>154</v>
      </c>
      <c r="E815" s="254"/>
      <c r="F815" s="255" t="s">
        <v>903</v>
      </c>
      <c r="G815" s="253"/>
      <c r="H815" s="256" t="n">
        <v>2.61</v>
      </c>
      <c r="I815" s="257"/>
      <c r="J815" s="253"/>
      <c r="K815" s="253"/>
      <c r="L815" s="258"/>
      <c r="M815" s="259"/>
      <c r="N815" s="260"/>
      <c r="O815" s="260"/>
      <c r="P815" s="260"/>
      <c r="Q815" s="260"/>
      <c r="R815" s="260"/>
      <c r="S815" s="260"/>
      <c r="T815" s="261"/>
      <c r="AT815" s="262" t="s">
        <v>154</v>
      </c>
      <c r="AU815" s="262" t="s">
        <v>85</v>
      </c>
      <c r="AV815" s="251" t="s">
        <v>160</v>
      </c>
      <c r="AW815" s="251" t="s">
        <v>31</v>
      </c>
      <c r="AX815" s="251" t="s">
        <v>75</v>
      </c>
      <c r="AY815" s="262" t="s">
        <v>146</v>
      </c>
    </row>
    <row r="816" s="226" customFormat="true" ht="12.8" hidden="false" customHeight="false" outlineLevel="0" collapsed="false">
      <c r="B816" s="227"/>
      <c r="C816" s="228"/>
      <c r="D816" s="229" t="s">
        <v>154</v>
      </c>
      <c r="E816" s="230"/>
      <c r="F816" s="231" t="s">
        <v>904</v>
      </c>
      <c r="G816" s="228"/>
      <c r="H816" s="232" t="n">
        <v>183.716</v>
      </c>
      <c r="I816" s="233"/>
      <c r="J816" s="228"/>
      <c r="K816" s="228"/>
      <c r="L816" s="234"/>
      <c r="M816" s="235"/>
      <c r="N816" s="236"/>
      <c r="O816" s="236"/>
      <c r="P816" s="236"/>
      <c r="Q816" s="236"/>
      <c r="R816" s="236"/>
      <c r="S816" s="236"/>
      <c r="T816" s="237"/>
      <c r="AT816" s="238" t="s">
        <v>154</v>
      </c>
      <c r="AU816" s="238" t="s">
        <v>85</v>
      </c>
      <c r="AV816" s="226" t="s">
        <v>85</v>
      </c>
      <c r="AW816" s="226" t="s">
        <v>31</v>
      </c>
      <c r="AX816" s="226" t="s">
        <v>75</v>
      </c>
      <c r="AY816" s="238" t="s">
        <v>146</v>
      </c>
    </row>
    <row r="817" s="226" customFormat="true" ht="12.8" hidden="false" customHeight="false" outlineLevel="0" collapsed="false">
      <c r="B817" s="227"/>
      <c r="C817" s="228"/>
      <c r="D817" s="229" t="s">
        <v>154</v>
      </c>
      <c r="E817" s="230"/>
      <c r="F817" s="231" t="s">
        <v>905</v>
      </c>
      <c r="G817" s="228"/>
      <c r="H817" s="232" t="n">
        <v>10.487</v>
      </c>
      <c r="I817" s="233"/>
      <c r="J817" s="228"/>
      <c r="K817" s="228"/>
      <c r="L817" s="234"/>
      <c r="M817" s="235"/>
      <c r="N817" s="236"/>
      <c r="O817" s="236"/>
      <c r="P817" s="236"/>
      <c r="Q817" s="236"/>
      <c r="R817" s="236"/>
      <c r="S817" s="236"/>
      <c r="T817" s="237"/>
      <c r="AT817" s="238" t="s">
        <v>154</v>
      </c>
      <c r="AU817" s="238" t="s">
        <v>85</v>
      </c>
      <c r="AV817" s="226" t="s">
        <v>85</v>
      </c>
      <c r="AW817" s="226" t="s">
        <v>31</v>
      </c>
      <c r="AX817" s="226" t="s">
        <v>75</v>
      </c>
      <c r="AY817" s="238" t="s">
        <v>146</v>
      </c>
    </row>
    <row r="818" s="251" customFormat="true" ht="12.8" hidden="false" customHeight="false" outlineLevel="0" collapsed="false">
      <c r="B818" s="252"/>
      <c r="C818" s="253"/>
      <c r="D818" s="229" t="s">
        <v>154</v>
      </c>
      <c r="E818" s="254"/>
      <c r="F818" s="255" t="s">
        <v>906</v>
      </c>
      <c r="G818" s="253"/>
      <c r="H818" s="256" t="n">
        <v>194.203</v>
      </c>
      <c r="I818" s="257"/>
      <c r="J818" s="253"/>
      <c r="K818" s="253"/>
      <c r="L818" s="258"/>
      <c r="M818" s="259"/>
      <c r="N818" s="260"/>
      <c r="O818" s="260"/>
      <c r="P818" s="260"/>
      <c r="Q818" s="260"/>
      <c r="R818" s="260"/>
      <c r="S818" s="260"/>
      <c r="T818" s="261"/>
      <c r="AT818" s="262" t="s">
        <v>154</v>
      </c>
      <c r="AU818" s="262" t="s">
        <v>85</v>
      </c>
      <c r="AV818" s="251" t="s">
        <v>160</v>
      </c>
      <c r="AW818" s="251" t="s">
        <v>31</v>
      </c>
      <c r="AX818" s="251" t="s">
        <v>75</v>
      </c>
      <c r="AY818" s="262" t="s">
        <v>146</v>
      </c>
    </row>
    <row r="819" s="226" customFormat="true" ht="12.8" hidden="false" customHeight="false" outlineLevel="0" collapsed="false">
      <c r="B819" s="227"/>
      <c r="C819" s="228"/>
      <c r="D819" s="229" t="s">
        <v>154</v>
      </c>
      <c r="E819" s="230"/>
      <c r="F819" s="231" t="s">
        <v>907</v>
      </c>
      <c r="G819" s="228"/>
      <c r="H819" s="232" t="n">
        <v>0.864</v>
      </c>
      <c r="I819" s="233"/>
      <c r="J819" s="228"/>
      <c r="K819" s="228"/>
      <c r="L819" s="234"/>
      <c r="M819" s="235"/>
      <c r="N819" s="236"/>
      <c r="O819" s="236"/>
      <c r="P819" s="236"/>
      <c r="Q819" s="236"/>
      <c r="R819" s="236"/>
      <c r="S819" s="236"/>
      <c r="T819" s="237"/>
      <c r="AT819" s="238" t="s">
        <v>154</v>
      </c>
      <c r="AU819" s="238" t="s">
        <v>85</v>
      </c>
      <c r="AV819" s="226" t="s">
        <v>85</v>
      </c>
      <c r="AW819" s="226" t="s">
        <v>31</v>
      </c>
      <c r="AX819" s="226" t="s">
        <v>75</v>
      </c>
      <c r="AY819" s="238" t="s">
        <v>146</v>
      </c>
    </row>
    <row r="820" s="226" customFormat="true" ht="12.8" hidden="false" customHeight="false" outlineLevel="0" collapsed="false">
      <c r="B820" s="227"/>
      <c r="C820" s="228"/>
      <c r="D820" s="229" t="s">
        <v>154</v>
      </c>
      <c r="E820" s="230"/>
      <c r="F820" s="231" t="s">
        <v>880</v>
      </c>
      <c r="G820" s="228"/>
      <c r="H820" s="232" t="n">
        <v>0.072</v>
      </c>
      <c r="I820" s="233"/>
      <c r="J820" s="228"/>
      <c r="K820" s="228"/>
      <c r="L820" s="234"/>
      <c r="M820" s="235"/>
      <c r="N820" s="236"/>
      <c r="O820" s="236"/>
      <c r="P820" s="236"/>
      <c r="Q820" s="236"/>
      <c r="R820" s="236"/>
      <c r="S820" s="236"/>
      <c r="T820" s="237"/>
      <c r="AT820" s="238" t="s">
        <v>154</v>
      </c>
      <c r="AU820" s="238" t="s">
        <v>85</v>
      </c>
      <c r="AV820" s="226" t="s">
        <v>85</v>
      </c>
      <c r="AW820" s="226" t="s">
        <v>31</v>
      </c>
      <c r="AX820" s="226" t="s">
        <v>75</v>
      </c>
      <c r="AY820" s="238" t="s">
        <v>146</v>
      </c>
    </row>
    <row r="821" s="226" customFormat="true" ht="12.8" hidden="false" customHeight="false" outlineLevel="0" collapsed="false">
      <c r="B821" s="227"/>
      <c r="C821" s="228"/>
      <c r="D821" s="229" t="s">
        <v>154</v>
      </c>
      <c r="E821" s="230"/>
      <c r="F821" s="231" t="s">
        <v>901</v>
      </c>
      <c r="G821" s="228"/>
      <c r="H821" s="232" t="n">
        <v>0.648</v>
      </c>
      <c r="I821" s="233"/>
      <c r="J821" s="228"/>
      <c r="K821" s="228"/>
      <c r="L821" s="234"/>
      <c r="M821" s="235"/>
      <c r="N821" s="236"/>
      <c r="O821" s="236"/>
      <c r="P821" s="236"/>
      <c r="Q821" s="236"/>
      <c r="R821" s="236"/>
      <c r="S821" s="236"/>
      <c r="T821" s="237"/>
      <c r="AT821" s="238" t="s">
        <v>154</v>
      </c>
      <c r="AU821" s="238" t="s">
        <v>85</v>
      </c>
      <c r="AV821" s="226" t="s">
        <v>85</v>
      </c>
      <c r="AW821" s="226" t="s">
        <v>31</v>
      </c>
      <c r="AX821" s="226" t="s">
        <v>75</v>
      </c>
      <c r="AY821" s="238" t="s">
        <v>146</v>
      </c>
    </row>
    <row r="822" s="226" customFormat="true" ht="12.8" hidden="false" customHeight="false" outlineLevel="0" collapsed="false">
      <c r="B822" s="227"/>
      <c r="C822" s="228"/>
      <c r="D822" s="229" t="s">
        <v>154</v>
      </c>
      <c r="E822" s="230"/>
      <c r="F822" s="231" t="s">
        <v>908</v>
      </c>
      <c r="G822" s="228"/>
      <c r="H822" s="232" t="n">
        <v>0.198</v>
      </c>
      <c r="I822" s="233"/>
      <c r="J822" s="228"/>
      <c r="K822" s="228"/>
      <c r="L822" s="234"/>
      <c r="M822" s="235"/>
      <c r="N822" s="236"/>
      <c r="O822" s="236"/>
      <c r="P822" s="236"/>
      <c r="Q822" s="236"/>
      <c r="R822" s="236"/>
      <c r="S822" s="236"/>
      <c r="T822" s="237"/>
      <c r="AT822" s="238" t="s">
        <v>154</v>
      </c>
      <c r="AU822" s="238" t="s">
        <v>85</v>
      </c>
      <c r="AV822" s="226" t="s">
        <v>85</v>
      </c>
      <c r="AW822" s="226" t="s">
        <v>31</v>
      </c>
      <c r="AX822" s="226" t="s">
        <v>75</v>
      </c>
      <c r="AY822" s="238" t="s">
        <v>146</v>
      </c>
    </row>
    <row r="823" s="226" customFormat="true" ht="12.8" hidden="false" customHeight="false" outlineLevel="0" collapsed="false">
      <c r="B823" s="227"/>
      <c r="C823" s="228"/>
      <c r="D823" s="229" t="s">
        <v>154</v>
      </c>
      <c r="E823" s="230"/>
      <c r="F823" s="231" t="s">
        <v>877</v>
      </c>
      <c r="G823" s="228"/>
      <c r="H823" s="232" t="n">
        <v>0.216</v>
      </c>
      <c r="I823" s="233"/>
      <c r="J823" s="228"/>
      <c r="K823" s="228"/>
      <c r="L823" s="234"/>
      <c r="M823" s="235"/>
      <c r="N823" s="236"/>
      <c r="O823" s="236"/>
      <c r="P823" s="236"/>
      <c r="Q823" s="236"/>
      <c r="R823" s="236"/>
      <c r="S823" s="236"/>
      <c r="T823" s="237"/>
      <c r="AT823" s="238" t="s">
        <v>154</v>
      </c>
      <c r="AU823" s="238" t="s">
        <v>85</v>
      </c>
      <c r="AV823" s="226" t="s">
        <v>85</v>
      </c>
      <c r="AW823" s="226" t="s">
        <v>31</v>
      </c>
      <c r="AX823" s="226" t="s">
        <v>75</v>
      </c>
      <c r="AY823" s="238" t="s">
        <v>146</v>
      </c>
    </row>
    <row r="824" s="226" customFormat="true" ht="12.8" hidden="false" customHeight="false" outlineLevel="0" collapsed="false">
      <c r="B824" s="227"/>
      <c r="C824" s="228"/>
      <c r="D824" s="229" t="s">
        <v>154</v>
      </c>
      <c r="E824" s="230"/>
      <c r="F824" s="231" t="s">
        <v>879</v>
      </c>
      <c r="G824" s="228"/>
      <c r="H824" s="232" t="n">
        <v>0.09</v>
      </c>
      <c r="I824" s="233"/>
      <c r="J824" s="228"/>
      <c r="K824" s="228"/>
      <c r="L824" s="234"/>
      <c r="M824" s="235"/>
      <c r="N824" s="236"/>
      <c r="O824" s="236"/>
      <c r="P824" s="236"/>
      <c r="Q824" s="236"/>
      <c r="R824" s="236"/>
      <c r="S824" s="236"/>
      <c r="T824" s="237"/>
      <c r="AT824" s="238" t="s">
        <v>154</v>
      </c>
      <c r="AU824" s="238" t="s">
        <v>85</v>
      </c>
      <c r="AV824" s="226" t="s">
        <v>85</v>
      </c>
      <c r="AW824" s="226" t="s">
        <v>31</v>
      </c>
      <c r="AX824" s="226" t="s">
        <v>75</v>
      </c>
      <c r="AY824" s="238" t="s">
        <v>146</v>
      </c>
    </row>
    <row r="825" s="226" customFormat="true" ht="12.8" hidden="false" customHeight="false" outlineLevel="0" collapsed="false">
      <c r="B825" s="227"/>
      <c r="C825" s="228"/>
      <c r="D825" s="229" t="s">
        <v>154</v>
      </c>
      <c r="E825" s="230"/>
      <c r="F825" s="231" t="s">
        <v>909</v>
      </c>
      <c r="G825" s="228"/>
      <c r="H825" s="232" t="n">
        <v>0.288</v>
      </c>
      <c r="I825" s="233"/>
      <c r="J825" s="228"/>
      <c r="K825" s="228"/>
      <c r="L825" s="234"/>
      <c r="M825" s="235"/>
      <c r="N825" s="236"/>
      <c r="O825" s="236"/>
      <c r="P825" s="236"/>
      <c r="Q825" s="236"/>
      <c r="R825" s="236"/>
      <c r="S825" s="236"/>
      <c r="T825" s="237"/>
      <c r="AT825" s="238" t="s">
        <v>154</v>
      </c>
      <c r="AU825" s="238" t="s">
        <v>85</v>
      </c>
      <c r="AV825" s="226" t="s">
        <v>85</v>
      </c>
      <c r="AW825" s="226" t="s">
        <v>31</v>
      </c>
      <c r="AX825" s="226" t="s">
        <v>75</v>
      </c>
      <c r="AY825" s="238" t="s">
        <v>146</v>
      </c>
    </row>
    <row r="826" s="226" customFormat="true" ht="12.8" hidden="false" customHeight="false" outlineLevel="0" collapsed="false">
      <c r="B826" s="227"/>
      <c r="C826" s="228"/>
      <c r="D826" s="229" t="s">
        <v>154</v>
      </c>
      <c r="E826" s="230"/>
      <c r="F826" s="231" t="s">
        <v>883</v>
      </c>
      <c r="G826" s="228"/>
      <c r="H826" s="232" t="n">
        <v>0.18</v>
      </c>
      <c r="I826" s="233"/>
      <c r="J826" s="228"/>
      <c r="K826" s="228"/>
      <c r="L826" s="234"/>
      <c r="M826" s="235"/>
      <c r="N826" s="236"/>
      <c r="O826" s="236"/>
      <c r="P826" s="236"/>
      <c r="Q826" s="236"/>
      <c r="R826" s="236"/>
      <c r="S826" s="236"/>
      <c r="T826" s="237"/>
      <c r="AT826" s="238" t="s">
        <v>154</v>
      </c>
      <c r="AU826" s="238" t="s">
        <v>85</v>
      </c>
      <c r="AV826" s="226" t="s">
        <v>85</v>
      </c>
      <c r="AW826" s="226" t="s">
        <v>31</v>
      </c>
      <c r="AX826" s="226" t="s">
        <v>75</v>
      </c>
      <c r="AY826" s="238" t="s">
        <v>146</v>
      </c>
    </row>
    <row r="827" s="226" customFormat="true" ht="12.8" hidden="false" customHeight="false" outlineLevel="0" collapsed="false">
      <c r="B827" s="227"/>
      <c r="C827" s="228"/>
      <c r="D827" s="229" t="s">
        <v>154</v>
      </c>
      <c r="E827" s="230"/>
      <c r="F827" s="231" t="s">
        <v>910</v>
      </c>
      <c r="G827" s="228"/>
      <c r="H827" s="232" t="n">
        <v>0.324</v>
      </c>
      <c r="I827" s="233"/>
      <c r="J827" s="228"/>
      <c r="K827" s="228"/>
      <c r="L827" s="234"/>
      <c r="M827" s="235"/>
      <c r="N827" s="236"/>
      <c r="O827" s="236"/>
      <c r="P827" s="236"/>
      <c r="Q827" s="236"/>
      <c r="R827" s="236"/>
      <c r="S827" s="236"/>
      <c r="T827" s="237"/>
      <c r="AT827" s="238" t="s">
        <v>154</v>
      </c>
      <c r="AU827" s="238" t="s">
        <v>85</v>
      </c>
      <c r="AV827" s="226" t="s">
        <v>85</v>
      </c>
      <c r="AW827" s="226" t="s">
        <v>31</v>
      </c>
      <c r="AX827" s="226" t="s">
        <v>75</v>
      </c>
      <c r="AY827" s="238" t="s">
        <v>146</v>
      </c>
    </row>
    <row r="828" s="251" customFormat="true" ht="12.8" hidden="false" customHeight="false" outlineLevel="0" collapsed="false">
      <c r="B828" s="252"/>
      <c r="C828" s="253"/>
      <c r="D828" s="229" t="s">
        <v>154</v>
      </c>
      <c r="E828" s="254"/>
      <c r="F828" s="255" t="s">
        <v>911</v>
      </c>
      <c r="G828" s="253"/>
      <c r="H828" s="256" t="n">
        <v>2.88</v>
      </c>
      <c r="I828" s="257"/>
      <c r="J828" s="253"/>
      <c r="K828" s="253"/>
      <c r="L828" s="258"/>
      <c r="M828" s="259"/>
      <c r="N828" s="260"/>
      <c r="O828" s="260"/>
      <c r="P828" s="260"/>
      <c r="Q828" s="260"/>
      <c r="R828" s="260"/>
      <c r="S828" s="260"/>
      <c r="T828" s="261"/>
      <c r="AT828" s="262" t="s">
        <v>154</v>
      </c>
      <c r="AU828" s="262" t="s">
        <v>85</v>
      </c>
      <c r="AV828" s="251" t="s">
        <v>160</v>
      </c>
      <c r="AW828" s="251" t="s">
        <v>31</v>
      </c>
      <c r="AX828" s="251" t="s">
        <v>75</v>
      </c>
      <c r="AY828" s="262" t="s">
        <v>146</v>
      </c>
    </row>
    <row r="829" s="226" customFormat="true" ht="12.8" hidden="false" customHeight="false" outlineLevel="0" collapsed="false">
      <c r="B829" s="227"/>
      <c r="C829" s="228"/>
      <c r="D829" s="229" t="s">
        <v>154</v>
      </c>
      <c r="E829" s="230"/>
      <c r="F829" s="231" t="s">
        <v>912</v>
      </c>
      <c r="G829" s="228"/>
      <c r="H829" s="232" t="n">
        <v>5.247</v>
      </c>
      <c r="I829" s="233"/>
      <c r="J829" s="228"/>
      <c r="K829" s="228"/>
      <c r="L829" s="234"/>
      <c r="M829" s="235"/>
      <c r="N829" s="236"/>
      <c r="O829" s="236"/>
      <c r="P829" s="236"/>
      <c r="Q829" s="236"/>
      <c r="R829" s="236"/>
      <c r="S829" s="236"/>
      <c r="T829" s="237"/>
      <c r="AT829" s="238" t="s">
        <v>154</v>
      </c>
      <c r="AU829" s="238" t="s">
        <v>85</v>
      </c>
      <c r="AV829" s="226" t="s">
        <v>85</v>
      </c>
      <c r="AW829" s="226" t="s">
        <v>31</v>
      </c>
      <c r="AX829" s="226" t="s">
        <v>75</v>
      </c>
      <c r="AY829" s="238" t="s">
        <v>146</v>
      </c>
    </row>
    <row r="830" s="226" customFormat="true" ht="12.8" hidden="false" customHeight="false" outlineLevel="0" collapsed="false">
      <c r="B830" s="227"/>
      <c r="C830" s="228"/>
      <c r="D830" s="229" t="s">
        <v>154</v>
      </c>
      <c r="E830" s="230"/>
      <c r="F830" s="231" t="s">
        <v>913</v>
      </c>
      <c r="G830" s="228"/>
      <c r="H830" s="232" t="n">
        <v>0.48</v>
      </c>
      <c r="I830" s="233"/>
      <c r="J830" s="228"/>
      <c r="K830" s="228"/>
      <c r="L830" s="234"/>
      <c r="M830" s="235"/>
      <c r="N830" s="236"/>
      <c r="O830" s="236"/>
      <c r="P830" s="236"/>
      <c r="Q830" s="236"/>
      <c r="R830" s="236"/>
      <c r="S830" s="236"/>
      <c r="T830" s="237"/>
      <c r="AT830" s="238" t="s">
        <v>154</v>
      </c>
      <c r="AU830" s="238" t="s">
        <v>85</v>
      </c>
      <c r="AV830" s="226" t="s">
        <v>85</v>
      </c>
      <c r="AW830" s="226" t="s">
        <v>31</v>
      </c>
      <c r="AX830" s="226" t="s">
        <v>75</v>
      </c>
      <c r="AY830" s="238" t="s">
        <v>146</v>
      </c>
    </row>
    <row r="831" s="226" customFormat="true" ht="12.8" hidden="false" customHeight="false" outlineLevel="0" collapsed="false">
      <c r="B831" s="227"/>
      <c r="C831" s="228"/>
      <c r="D831" s="229" t="s">
        <v>154</v>
      </c>
      <c r="E831" s="230"/>
      <c r="F831" s="231" t="s">
        <v>914</v>
      </c>
      <c r="G831" s="228"/>
      <c r="H831" s="232" t="n">
        <v>0.384</v>
      </c>
      <c r="I831" s="233"/>
      <c r="J831" s="228"/>
      <c r="K831" s="228"/>
      <c r="L831" s="234"/>
      <c r="M831" s="235"/>
      <c r="N831" s="236"/>
      <c r="O831" s="236"/>
      <c r="P831" s="236"/>
      <c r="Q831" s="236"/>
      <c r="R831" s="236"/>
      <c r="S831" s="236"/>
      <c r="T831" s="237"/>
      <c r="AT831" s="238" t="s">
        <v>154</v>
      </c>
      <c r="AU831" s="238" t="s">
        <v>85</v>
      </c>
      <c r="AV831" s="226" t="s">
        <v>85</v>
      </c>
      <c r="AW831" s="226" t="s">
        <v>31</v>
      </c>
      <c r="AX831" s="226" t="s">
        <v>75</v>
      </c>
      <c r="AY831" s="238" t="s">
        <v>146</v>
      </c>
    </row>
    <row r="832" s="251" customFormat="true" ht="12.8" hidden="false" customHeight="false" outlineLevel="0" collapsed="false">
      <c r="B832" s="252"/>
      <c r="C832" s="253"/>
      <c r="D832" s="229" t="s">
        <v>154</v>
      </c>
      <c r="E832" s="254"/>
      <c r="F832" s="255" t="s">
        <v>365</v>
      </c>
      <c r="G832" s="253"/>
      <c r="H832" s="256" t="n">
        <v>6.111</v>
      </c>
      <c r="I832" s="257"/>
      <c r="J832" s="253"/>
      <c r="K832" s="253"/>
      <c r="L832" s="258"/>
      <c r="M832" s="259"/>
      <c r="N832" s="260"/>
      <c r="O832" s="260"/>
      <c r="P832" s="260"/>
      <c r="Q832" s="260"/>
      <c r="R832" s="260"/>
      <c r="S832" s="260"/>
      <c r="T832" s="261"/>
      <c r="AT832" s="262" t="s">
        <v>154</v>
      </c>
      <c r="AU832" s="262" t="s">
        <v>85</v>
      </c>
      <c r="AV832" s="251" t="s">
        <v>160</v>
      </c>
      <c r="AW832" s="251" t="s">
        <v>31</v>
      </c>
      <c r="AX832" s="251" t="s">
        <v>75</v>
      </c>
      <c r="AY832" s="262" t="s">
        <v>146</v>
      </c>
    </row>
    <row r="833" s="239" customFormat="true" ht="12.8" hidden="false" customHeight="false" outlineLevel="0" collapsed="false">
      <c r="B833" s="240"/>
      <c r="C833" s="241"/>
      <c r="D833" s="229" t="s">
        <v>154</v>
      </c>
      <c r="E833" s="242"/>
      <c r="F833" s="243" t="s">
        <v>159</v>
      </c>
      <c r="G833" s="241"/>
      <c r="H833" s="244" t="n">
        <v>621.356</v>
      </c>
      <c r="I833" s="245"/>
      <c r="J833" s="241"/>
      <c r="K833" s="241"/>
      <c r="L833" s="246"/>
      <c r="M833" s="247"/>
      <c r="N833" s="248"/>
      <c r="O833" s="248"/>
      <c r="P833" s="248"/>
      <c r="Q833" s="248"/>
      <c r="R833" s="248"/>
      <c r="S833" s="248"/>
      <c r="T833" s="249"/>
      <c r="AT833" s="250" t="s">
        <v>154</v>
      </c>
      <c r="AU833" s="250" t="s">
        <v>85</v>
      </c>
      <c r="AV833" s="239" t="s">
        <v>152</v>
      </c>
      <c r="AW833" s="239" t="s">
        <v>31</v>
      </c>
      <c r="AX833" s="239" t="s">
        <v>83</v>
      </c>
      <c r="AY833" s="250" t="s">
        <v>146</v>
      </c>
    </row>
    <row r="834" s="31" customFormat="true" ht="24.15" hidden="false" customHeight="true" outlineLevel="0" collapsed="false">
      <c r="A834" s="24"/>
      <c r="B834" s="25"/>
      <c r="C834" s="212" t="s">
        <v>915</v>
      </c>
      <c r="D834" s="212" t="s">
        <v>148</v>
      </c>
      <c r="E834" s="213" t="s">
        <v>916</v>
      </c>
      <c r="F834" s="214" t="s">
        <v>917</v>
      </c>
      <c r="G834" s="215" t="s">
        <v>227</v>
      </c>
      <c r="H834" s="216" t="n">
        <v>621.356</v>
      </c>
      <c r="I834" s="217"/>
      <c r="J834" s="218" t="n">
        <f aca="false">ROUND(I834*H834,2)</f>
        <v>0</v>
      </c>
      <c r="K834" s="219"/>
      <c r="L834" s="30"/>
      <c r="M834" s="220"/>
      <c r="N834" s="221" t="s">
        <v>40</v>
      </c>
      <c r="O834" s="74"/>
      <c r="P834" s="222" t="n">
        <f aca="false">O834*H834</f>
        <v>0</v>
      </c>
      <c r="Q834" s="222" t="n">
        <v>0</v>
      </c>
      <c r="R834" s="222" t="n">
        <f aca="false">Q834*H834</f>
        <v>0</v>
      </c>
      <c r="S834" s="222" t="n">
        <v>0</v>
      </c>
      <c r="T834" s="223" t="n">
        <f aca="false">S834*H834</f>
        <v>0</v>
      </c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R834" s="224" t="s">
        <v>152</v>
      </c>
      <c r="AT834" s="224" t="s">
        <v>148</v>
      </c>
      <c r="AU834" s="224" t="s">
        <v>85</v>
      </c>
      <c r="AY834" s="3" t="s">
        <v>146</v>
      </c>
      <c r="BE834" s="225" t="n">
        <f aca="false">IF(N834="základní",J834,0)</f>
        <v>0</v>
      </c>
      <c r="BF834" s="225" t="n">
        <f aca="false">IF(N834="snížená",J834,0)</f>
        <v>0</v>
      </c>
      <c r="BG834" s="225" t="n">
        <f aca="false">IF(N834="zákl. přenesená",J834,0)</f>
        <v>0</v>
      </c>
      <c r="BH834" s="225" t="n">
        <f aca="false">IF(N834="sníž. přenesená",J834,0)</f>
        <v>0</v>
      </c>
      <c r="BI834" s="225" t="n">
        <f aca="false">IF(N834="nulová",J834,0)</f>
        <v>0</v>
      </c>
      <c r="BJ834" s="3" t="s">
        <v>83</v>
      </c>
      <c r="BK834" s="225" t="n">
        <f aca="false">ROUND(I834*H834,2)</f>
        <v>0</v>
      </c>
      <c r="BL834" s="3" t="s">
        <v>152</v>
      </c>
      <c r="BM834" s="224" t="s">
        <v>918</v>
      </c>
    </row>
    <row r="835" s="31" customFormat="true" ht="24.15" hidden="false" customHeight="true" outlineLevel="0" collapsed="false">
      <c r="A835" s="24"/>
      <c r="B835" s="25"/>
      <c r="C835" s="212" t="s">
        <v>919</v>
      </c>
      <c r="D835" s="212" t="s">
        <v>148</v>
      </c>
      <c r="E835" s="213" t="s">
        <v>920</v>
      </c>
      <c r="F835" s="214" t="s">
        <v>921</v>
      </c>
      <c r="G835" s="215" t="s">
        <v>227</v>
      </c>
      <c r="H835" s="216" t="n">
        <v>578.846</v>
      </c>
      <c r="I835" s="217"/>
      <c r="J835" s="218" t="n">
        <f aca="false">ROUND(I835*H835,2)</f>
        <v>0</v>
      </c>
      <c r="K835" s="219"/>
      <c r="L835" s="30"/>
      <c r="M835" s="220"/>
      <c r="N835" s="221" t="s">
        <v>40</v>
      </c>
      <c r="O835" s="74"/>
      <c r="P835" s="222" t="n">
        <f aca="false">O835*H835</f>
        <v>0</v>
      </c>
      <c r="Q835" s="222" t="n">
        <v>0.00088</v>
      </c>
      <c r="R835" s="222" t="n">
        <f aca="false">Q835*H835</f>
        <v>0.50938448</v>
      </c>
      <c r="S835" s="222" t="n">
        <v>0</v>
      </c>
      <c r="T835" s="223" t="n">
        <f aca="false">S835*H835</f>
        <v>0</v>
      </c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R835" s="224" t="s">
        <v>152</v>
      </c>
      <c r="AT835" s="224" t="s">
        <v>148</v>
      </c>
      <c r="AU835" s="224" t="s">
        <v>85</v>
      </c>
      <c r="AY835" s="3" t="s">
        <v>146</v>
      </c>
      <c r="BE835" s="225" t="n">
        <f aca="false">IF(N835="základní",J835,0)</f>
        <v>0</v>
      </c>
      <c r="BF835" s="225" t="n">
        <f aca="false">IF(N835="snížená",J835,0)</f>
        <v>0</v>
      </c>
      <c r="BG835" s="225" t="n">
        <f aca="false">IF(N835="zákl. přenesená",J835,0)</f>
        <v>0</v>
      </c>
      <c r="BH835" s="225" t="n">
        <f aca="false">IF(N835="sníž. přenesená",J835,0)</f>
        <v>0</v>
      </c>
      <c r="BI835" s="225" t="n">
        <f aca="false">IF(N835="nulová",J835,0)</f>
        <v>0</v>
      </c>
      <c r="BJ835" s="3" t="s">
        <v>83</v>
      </c>
      <c r="BK835" s="225" t="n">
        <f aca="false">ROUND(I835*H835,2)</f>
        <v>0</v>
      </c>
      <c r="BL835" s="3" t="s">
        <v>152</v>
      </c>
      <c r="BM835" s="224" t="s">
        <v>922</v>
      </c>
    </row>
    <row r="836" s="226" customFormat="true" ht="12.8" hidden="false" customHeight="false" outlineLevel="0" collapsed="false">
      <c r="B836" s="227"/>
      <c r="C836" s="228"/>
      <c r="D836" s="229" t="s">
        <v>154</v>
      </c>
      <c r="E836" s="230"/>
      <c r="F836" s="231" t="s">
        <v>923</v>
      </c>
      <c r="G836" s="228"/>
      <c r="H836" s="232" t="n">
        <v>206.167</v>
      </c>
      <c r="I836" s="233"/>
      <c r="J836" s="228"/>
      <c r="K836" s="228"/>
      <c r="L836" s="234"/>
      <c r="M836" s="235"/>
      <c r="N836" s="236"/>
      <c r="O836" s="236"/>
      <c r="P836" s="236"/>
      <c r="Q836" s="236"/>
      <c r="R836" s="236"/>
      <c r="S836" s="236"/>
      <c r="T836" s="237"/>
      <c r="AT836" s="238" t="s">
        <v>154</v>
      </c>
      <c r="AU836" s="238" t="s">
        <v>85</v>
      </c>
      <c r="AV836" s="226" t="s">
        <v>85</v>
      </c>
      <c r="AW836" s="226" t="s">
        <v>31</v>
      </c>
      <c r="AX836" s="226" t="s">
        <v>75</v>
      </c>
      <c r="AY836" s="238" t="s">
        <v>146</v>
      </c>
    </row>
    <row r="837" s="226" customFormat="true" ht="12.8" hidden="false" customHeight="false" outlineLevel="0" collapsed="false">
      <c r="B837" s="227"/>
      <c r="C837" s="228"/>
      <c r="D837" s="229" t="s">
        <v>154</v>
      </c>
      <c r="E837" s="230"/>
      <c r="F837" s="231" t="s">
        <v>924</v>
      </c>
      <c r="G837" s="228"/>
      <c r="H837" s="232" t="n">
        <v>183.716</v>
      </c>
      <c r="I837" s="233"/>
      <c r="J837" s="228"/>
      <c r="K837" s="228"/>
      <c r="L837" s="234"/>
      <c r="M837" s="235"/>
      <c r="N837" s="236"/>
      <c r="O837" s="236"/>
      <c r="P837" s="236"/>
      <c r="Q837" s="236"/>
      <c r="R837" s="236"/>
      <c r="S837" s="236"/>
      <c r="T837" s="237"/>
      <c r="AT837" s="238" t="s">
        <v>154</v>
      </c>
      <c r="AU837" s="238" t="s">
        <v>85</v>
      </c>
      <c r="AV837" s="226" t="s">
        <v>85</v>
      </c>
      <c r="AW837" s="226" t="s">
        <v>31</v>
      </c>
      <c r="AX837" s="226" t="s">
        <v>75</v>
      </c>
      <c r="AY837" s="238" t="s">
        <v>146</v>
      </c>
    </row>
    <row r="838" s="226" customFormat="true" ht="12.8" hidden="false" customHeight="false" outlineLevel="0" collapsed="false">
      <c r="B838" s="227"/>
      <c r="C838" s="228"/>
      <c r="D838" s="229" t="s">
        <v>154</v>
      </c>
      <c r="E838" s="230"/>
      <c r="F838" s="231" t="s">
        <v>925</v>
      </c>
      <c r="G838" s="228"/>
      <c r="H838" s="232" t="n">
        <v>183.716</v>
      </c>
      <c r="I838" s="233"/>
      <c r="J838" s="228"/>
      <c r="K838" s="228"/>
      <c r="L838" s="234"/>
      <c r="M838" s="235"/>
      <c r="N838" s="236"/>
      <c r="O838" s="236"/>
      <c r="P838" s="236"/>
      <c r="Q838" s="236"/>
      <c r="R838" s="236"/>
      <c r="S838" s="236"/>
      <c r="T838" s="237"/>
      <c r="AT838" s="238" t="s">
        <v>154</v>
      </c>
      <c r="AU838" s="238" t="s">
        <v>85</v>
      </c>
      <c r="AV838" s="226" t="s">
        <v>85</v>
      </c>
      <c r="AW838" s="226" t="s">
        <v>31</v>
      </c>
      <c r="AX838" s="226" t="s">
        <v>75</v>
      </c>
      <c r="AY838" s="238" t="s">
        <v>146</v>
      </c>
    </row>
    <row r="839" s="226" customFormat="true" ht="12.8" hidden="false" customHeight="false" outlineLevel="0" collapsed="false">
      <c r="B839" s="227"/>
      <c r="C839" s="228"/>
      <c r="D839" s="229" t="s">
        <v>154</v>
      </c>
      <c r="E839" s="230"/>
      <c r="F839" s="231" t="s">
        <v>926</v>
      </c>
      <c r="G839" s="228"/>
      <c r="H839" s="232" t="n">
        <v>5.247</v>
      </c>
      <c r="I839" s="233"/>
      <c r="J839" s="228"/>
      <c r="K839" s="228"/>
      <c r="L839" s="234"/>
      <c r="M839" s="235"/>
      <c r="N839" s="236"/>
      <c r="O839" s="236"/>
      <c r="P839" s="236"/>
      <c r="Q839" s="236"/>
      <c r="R839" s="236"/>
      <c r="S839" s="236"/>
      <c r="T839" s="237"/>
      <c r="AT839" s="238" t="s">
        <v>154</v>
      </c>
      <c r="AU839" s="238" t="s">
        <v>85</v>
      </c>
      <c r="AV839" s="226" t="s">
        <v>85</v>
      </c>
      <c r="AW839" s="226" t="s">
        <v>31</v>
      </c>
      <c r="AX839" s="226" t="s">
        <v>75</v>
      </c>
      <c r="AY839" s="238" t="s">
        <v>146</v>
      </c>
    </row>
    <row r="840" s="239" customFormat="true" ht="12.8" hidden="false" customHeight="false" outlineLevel="0" collapsed="false">
      <c r="B840" s="240"/>
      <c r="C840" s="241"/>
      <c r="D840" s="229" t="s">
        <v>154</v>
      </c>
      <c r="E840" s="242"/>
      <c r="F840" s="243" t="s">
        <v>159</v>
      </c>
      <c r="G840" s="241"/>
      <c r="H840" s="244" t="n">
        <v>578.846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AT840" s="250" t="s">
        <v>154</v>
      </c>
      <c r="AU840" s="250" t="s">
        <v>85</v>
      </c>
      <c r="AV840" s="239" t="s">
        <v>152</v>
      </c>
      <c r="AW840" s="239" t="s">
        <v>31</v>
      </c>
      <c r="AX840" s="239" t="s">
        <v>83</v>
      </c>
      <c r="AY840" s="250" t="s">
        <v>146</v>
      </c>
    </row>
    <row r="841" s="31" customFormat="true" ht="24.15" hidden="false" customHeight="true" outlineLevel="0" collapsed="false">
      <c r="A841" s="24"/>
      <c r="B841" s="25"/>
      <c r="C841" s="212" t="s">
        <v>927</v>
      </c>
      <c r="D841" s="212" t="s">
        <v>148</v>
      </c>
      <c r="E841" s="213" t="s">
        <v>928</v>
      </c>
      <c r="F841" s="214" t="s">
        <v>929</v>
      </c>
      <c r="G841" s="215" t="s">
        <v>227</v>
      </c>
      <c r="H841" s="216" t="n">
        <v>578.846</v>
      </c>
      <c r="I841" s="217"/>
      <c r="J841" s="218" t="n">
        <f aca="false">ROUND(I841*H841,2)</f>
        <v>0</v>
      </c>
      <c r="K841" s="219"/>
      <c r="L841" s="30"/>
      <c r="M841" s="220"/>
      <c r="N841" s="221" t="s">
        <v>40</v>
      </c>
      <c r="O841" s="74"/>
      <c r="P841" s="222" t="n">
        <f aca="false">O841*H841</f>
        <v>0</v>
      </c>
      <c r="Q841" s="222" t="n">
        <v>0</v>
      </c>
      <c r="R841" s="222" t="n">
        <f aca="false">Q841*H841</f>
        <v>0</v>
      </c>
      <c r="S841" s="222" t="n">
        <v>0</v>
      </c>
      <c r="T841" s="223" t="n">
        <f aca="false">S841*H841</f>
        <v>0</v>
      </c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R841" s="224" t="s">
        <v>152</v>
      </c>
      <c r="AT841" s="224" t="s">
        <v>148</v>
      </c>
      <c r="AU841" s="224" t="s">
        <v>85</v>
      </c>
      <c r="AY841" s="3" t="s">
        <v>146</v>
      </c>
      <c r="BE841" s="225" t="n">
        <f aca="false">IF(N841="základní",J841,0)</f>
        <v>0</v>
      </c>
      <c r="BF841" s="225" t="n">
        <f aca="false">IF(N841="snížená",J841,0)</f>
        <v>0</v>
      </c>
      <c r="BG841" s="225" t="n">
        <f aca="false">IF(N841="zákl. přenesená",J841,0)</f>
        <v>0</v>
      </c>
      <c r="BH841" s="225" t="n">
        <f aca="false">IF(N841="sníž. přenesená",J841,0)</f>
        <v>0</v>
      </c>
      <c r="BI841" s="225" t="n">
        <f aca="false">IF(N841="nulová",J841,0)</f>
        <v>0</v>
      </c>
      <c r="BJ841" s="3" t="s">
        <v>83</v>
      </c>
      <c r="BK841" s="225" t="n">
        <f aca="false">ROUND(I841*H841,2)</f>
        <v>0</v>
      </c>
      <c r="BL841" s="3" t="s">
        <v>152</v>
      </c>
      <c r="BM841" s="224" t="s">
        <v>930</v>
      </c>
    </row>
    <row r="842" s="31" customFormat="true" ht="24.15" hidden="false" customHeight="true" outlineLevel="0" collapsed="false">
      <c r="A842" s="24"/>
      <c r="B842" s="25"/>
      <c r="C842" s="212" t="s">
        <v>931</v>
      </c>
      <c r="D842" s="212" t="s">
        <v>148</v>
      </c>
      <c r="E842" s="213" t="s">
        <v>932</v>
      </c>
      <c r="F842" s="214" t="s">
        <v>933</v>
      </c>
      <c r="G842" s="215" t="s">
        <v>662</v>
      </c>
      <c r="H842" s="216" t="n">
        <v>11.96</v>
      </c>
      <c r="I842" s="217"/>
      <c r="J842" s="218" t="n">
        <f aca="false">ROUND(I842*H842,2)</f>
        <v>0</v>
      </c>
      <c r="K842" s="219"/>
      <c r="L842" s="30"/>
      <c r="M842" s="220"/>
      <c r="N842" s="221" t="s">
        <v>40</v>
      </c>
      <c r="O842" s="74"/>
      <c r="P842" s="222" t="n">
        <f aca="false">O842*H842</f>
        <v>0</v>
      </c>
      <c r="Q842" s="222" t="n">
        <v>0</v>
      </c>
      <c r="R842" s="222" t="n">
        <f aca="false">Q842*H842</f>
        <v>0</v>
      </c>
      <c r="S842" s="222" t="n">
        <v>0</v>
      </c>
      <c r="T842" s="223" t="n">
        <f aca="false">S842*H842</f>
        <v>0</v>
      </c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R842" s="224" t="s">
        <v>152</v>
      </c>
      <c r="AT842" s="224" t="s">
        <v>148</v>
      </c>
      <c r="AU842" s="224" t="s">
        <v>85</v>
      </c>
      <c r="AY842" s="3" t="s">
        <v>146</v>
      </c>
      <c r="BE842" s="225" t="n">
        <f aca="false">IF(N842="základní",J842,0)</f>
        <v>0</v>
      </c>
      <c r="BF842" s="225" t="n">
        <f aca="false">IF(N842="snížená",J842,0)</f>
        <v>0</v>
      </c>
      <c r="BG842" s="225" t="n">
        <f aca="false">IF(N842="zákl. přenesená",J842,0)</f>
        <v>0</v>
      </c>
      <c r="BH842" s="225" t="n">
        <f aca="false">IF(N842="sníž. přenesená",J842,0)</f>
        <v>0</v>
      </c>
      <c r="BI842" s="225" t="n">
        <f aca="false">IF(N842="nulová",J842,0)</f>
        <v>0</v>
      </c>
      <c r="BJ842" s="3" t="s">
        <v>83</v>
      </c>
      <c r="BK842" s="225" t="n">
        <f aca="false">ROUND(I842*H842,2)</f>
        <v>0</v>
      </c>
      <c r="BL842" s="3" t="s">
        <v>152</v>
      </c>
      <c r="BM842" s="224" t="s">
        <v>934</v>
      </c>
    </row>
    <row r="843" s="226" customFormat="true" ht="12.8" hidden="false" customHeight="false" outlineLevel="0" collapsed="false">
      <c r="B843" s="227"/>
      <c r="C843" s="228"/>
      <c r="D843" s="229" t="s">
        <v>154</v>
      </c>
      <c r="E843" s="230"/>
      <c r="F843" s="231" t="s">
        <v>935</v>
      </c>
      <c r="G843" s="228"/>
      <c r="H843" s="232" t="n">
        <v>7.56</v>
      </c>
      <c r="I843" s="233"/>
      <c r="J843" s="228"/>
      <c r="K843" s="228"/>
      <c r="L843" s="234"/>
      <c r="M843" s="235"/>
      <c r="N843" s="236"/>
      <c r="O843" s="236"/>
      <c r="P843" s="236"/>
      <c r="Q843" s="236"/>
      <c r="R843" s="236"/>
      <c r="S843" s="236"/>
      <c r="T843" s="237"/>
      <c r="AT843" s="238" t="s">
        <v>154</v>
      </c>
      <c r="AU843" s="238" t="s">
        <v>85</v>
      </c>
      <c r="AV843" s="226" t="s">
        <v>85</v>
      </c>
      <c r="AW843" s="226" t="s">
        <v>31</v>
      </c>
      <c r="AX843" s="226" t="s">
        <v>75</v>
      </c>
      <c r="AY843" s="238" t="s">
        <v>146</v>
      </c>
    </row>
    <row r="844" s="226" customFormat="true" ht="12.8" hidden="false" customHeight="false" outlineLevel="0" collapsed="false">
      <c r="B844" s="227"/>
      <c r="C844" s="228"/>
      <c r="D844" s="229" t="s">
        <v>154</v>
      </c>
      <c r="E844" s="230"/>
      <c r="F844" s="231" t="s">
        <v>936</v>
      </c>
      <c r="G844" s="228"/>
      <c r="H844" s="232" t="n">
        <v>4.4</v>
      </c>
      <c r="I844" s="233"/>
      <c r="J844" s="228"/>
      <c r="K844" s="228"/>
      <c r="L844" s="234"/>
      <c r="M844" s="235"/>
      <c r="N844" s="236"/>
      <c r="O844" s="236"/>
      <c r="P844" s="236"/>
      <c r="Q844" s="236"/>
      <c r="R844" s="236"/>
      <c r="S844" s="236"/>
      <c r="T844" s="237"/>
      <c r="AT844" s="238" t="s">
        <v>154</v>
      </c>
      <c r="AU844" s="238" t="s">
        <v>85</v>
      </c>
      <c r="AV844" s="226" t="s">
        <v>85</v>
      </c>
      <c r="AW844" s="226" t="s">
        <v>31</v>
      </c>
      <c r="AX844" s="226" t="s">
        <v>75</v>
      </c>
      <c r="AY844" s="238" t="s">
        <v>146</v>
      </c>
    </row>
    <row r="845" s="239" customFormat="true" ht="12.8" hidden="false" customHeight="false" outlineLevel="0" collapsed="false">
      <c r="B845" s="240"/>
      <c r="C845" s="241"/>
      <c r="D845" s="229" t="s">
        <v>154</v>
      </c>
      <c r="E845" s="242"/>
      <c r="F845" s="243" t="s">
        <v>159</v>
      </c>
      <c r="G845" s="241"/>
      <c r="H845" s="244" t="n">
        <v>11.96</v>
      </c>
      <c r="I845" s="245"/>
      <c r="J845" s="241"/>
      <c r="K845" s="241"/>
      <c r="L845" s="246"/>
      <c r="M845" s="247"/>
      <c r="N845" s="248"/>
      <c r="O845" s="248"/>
      <c r="P845" s="248"/>
      <c r="Q845" s="248"/>
      <c r="R845" s="248"/>
      <c r="S845" s="248"/>
      <c r="T845" s="249"/>
      <c r="AT845" s="250" t="s">
        <v>154</v>
      </c>
      <c r="AU845" s="250" t="s">
        <v>85</v>
      </c>
      <c r="AV845" s="239" t="s">
        <v>152</v>
      </c>
      <c r="AW845" s="239" t="s">
        <v>31</v>
      </c>
      <c r="AX845" s="239" t="s">
        <v>83</v>
      </c>
      <c r="AY845" s="250" t="s">
        <v>146</v>
      </c>
    </row>
    <row r="846" s="31" customFormat="true" ht="49.05" hidden="false" customHeight="true" outlineLevel="0" collapsed="false">
      <c r="A846" s="24"/>
      <c r="B846" s="25"/>
      <c r="C846" s="212" t="s">
        <v>937</v>
      </c>
      <c r="D846" s="212" t="s">
        <v>148</v>
      </c>
      <c r="E846" s="213" t="s">
        <v>938</v>
      </c>
      <c r="F846" s="214" t="s">
        <v>939</v>
      </c>
      <c r="G846" s="215" t="s">
        <v>227</v>
      </c>
      <c r="H846" s="216" t="n">
        <v>126.682</v>
      </c>
      <c r="I846" s="217"/>
      <c r="J846" s="218" t="n">
        <f aca="false">ROUND(I846*H846,2)</f>
        <v>0</v>
      </c>
      <c r="K846" s="219"/>
      <c r="L846" s="30"/>
      <c r="M846" s="220"/>
      <c r="N846" s="221" t="s">
        <v>40</v>
      </c>
      <c r="O846" s="74"/>
      <c r="P846" s="222" t="n">
        <f aca="false">O846*H846</f>
        <v>0</v>
      </c>
      <c r="Q846" s="222" t="n">
        <v>0.00973</v>
      </c>
      <c r="R846" s="222" t="n">
        <f aca="false">Q846*H846</f>
        <v>1.23261586</v>
      </c>
      <c r="S846" s="222" t="n">
        <v>0</v>
      </c>
      <c r="T846" s="223" t="n">
        <f aca="false">S846*H846</f>
        <v>0</v>
      </c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R846" s="224" t="s">
        <v>152</v>
      </c>
      <c r="AT846" s="224" t="s">
        <v>148</v>
      </c>
      <c r="AU846" s="224" t="s">
        <v>85</v>
      </c>
      <c r="AY846" s="3" t="s">
        <v>146</v>
      </c>
      <c r="BE846" s="225" t="n">
        <f aca="false">IF(N846="základní",J846,0)</f>
        <v>0</v>
      </c>
      <c r="BF846" s="225" t="n">
        <f aca="false">IF(N846="snížená",J846,0)</f>
        <v>0</v>
      </c>
      <c r="BG846" s="225" t="n">
        <f aca="false">IF(N846="zákl. přenesená",J846,0)</f>
        <v>0</v>
      </c>
      <c r="BH846" s="225" t="n">
        <f aca="false">IF(N846="sníž. přenesená",J846,0)</f>
        <v>0</v>
      </c>
      <c r="BI846" s="225" t="n">
        <f aca="false">IF(N846="nulová",J846,0)</f>
        <v>0</v>
      </c>
      <c r="BJ846" s="3" t="s">
        <v>83</v>
      </c>
      <c r="BK846" s="225" t="n">
        <f aca="false">ROUND(I846*H846,2)</f>
        <v>0</v>
      </c>
      <c r="BL846" s="3" t="s">
        <v>152</v>
      </c>
      <c r="BM846" s="224" t="s">
        <v>940</v>
      </c>
    </row>
    <row r="847" s="226" customFormat="true" ht="12.8" hidden="false" customHeight="false" outlineLevel="0" collapsed="false">
      <c r="B847" s="227"/>
      <c r="C847" s="228"/>
      <c r="D847" s="229" t="s">
        <v>154</v>
      </c>
      <c r="E847" s="230"/>
      <c r="F847" s="231" t="s">
        <v>941</v>
      </c>
      <c r="G847" s="228"/>
      <c r="H847" s="232" t="n">
        <v>133.408</v>
      </c>
      <c r="I847" s="233"/>
      <c r="J847" s="228"/>
      <c r="K847" s="228"/>
      <c r="L847" s="234"/>
      <c r="M847" s="235"/>
      <c r="N847" s="236"/>
      <c r="O847" s="236"/>
      <c r="P847" s="236"/>
      <c r="Q847" s="236"/>
      <c r="R847" s="236"/>
      <c r="S847" s="236"/>
      <c r="T847" s="237"/>
      <c r="AT847" s="238" t="s">
        <v>154</v>
      </c>
      <c r="AU847" s="238" t="s">
        <v>85</v>
      </c>
      <c r="AV847" s="226" t="s">
        <v>85</v>
      </c>
      <c r="AW847" s="226" t="s">
        <v>31</v>
      </c>
      <c r="AX847" s="226" t="s">
        <v>75</v>
      </c>
      <c r="AY847" s="238" t="s">
        <v>146</v>
      </c>
    </row>
    <row r="848" s="226" customFormat="true" ht="12.8" hidden="false" customHeight="false" outlineLevel="0" collapsed="false">
      <c r="B848" s="227"/>
      <c r="C848" s="228"/>
      <c r="D848" s="229" t="s">
        <v>154</v>
      </c>
      <c r="E848" s="230"/>
      <c r="F848" s="231" t="s">
        <v>942</v>
      </c>
      <c r="G848" s="228"/>
      <c r="H848" s="232" t="n">
        <v>-6.726</v>
      </c>
      <c r="I848" s="233"/>
      <c r="J848" s="228"/>
      <c r="K848" s="228"/>
      <c r="L848" s="234"/>
      <c r="M848" s="235"/>
      <c r="N848" s="236"/>
      <c r="O848" s="236"/>
      <c r="P848" s="236"/>
      <c r="Q848" s="236"/>
      <c r="R848" s="236"/>
      <c r="S848" s="236"/>
      <c r="T848" s="237"/>
      <c r="AT848" s="238" t="s">
        <v>154</v>
      </c>
      <c r="AU848" s="238" t="s">
        <v>85</v>
      </c>
      <c r="AV848" s="226" t="s">
        <v>85</v>
      </c>
      <c r="AW848" s="226" t="s">
        <v>31</v>
      </c>
      <c r="AX848" s="226" t="s">
        <v>75</v>
      </c>
      <c r="AY848" s="238" t="s">
        <v>146</v>
      </c>
    </row>
    <row r="849" s="239" customFormat="true" ht="12.8" hidden="false" customHeight="false" outlineLevel="0" collapsed="false">
      <c r="B849" s="240"/>
      <c r="C849" s="241"/>
      <c r="D849" s="229" t="s">
        <v>154</v>
      </c>
      <c r="E849" s="242"/>
      <c r="F849" s="243" t="s">
        <v>159</v>
      </c>
      <c r="G849" s="241"/>
      <c r="H849" s="244" t="n">
        <v>126.682</v>
      </c>
      <c r="I849" s="245"/>
      <c r="J849" s="241"/>
      <c r="K849" s="241"/>
      <c r="L849" s="246"/>
      <c r="M849" s="247"/>
      <c r="N849" s="248"/>
      <c r="O849" s="248"/>
      <c r="P849" s="248"/>
      <c r="Q849" s="248"/>
      <c r="R849" s="248"/>
      <c r="S849" s="248"/>
      <c r="T849" s="249"/>
      <c r="AT849" s="250" t="s">
        <v>154</v>
      </c>
      <c r="AU849" s="250" t="s">
        <v>85</v>
      </c>
      <c r="AV849" s="239" t="s">
        <v>152</v>
      </c>
      <c r="AW849" s="239" t="s">
        <v>31</v>
      </c>
      <c r="AX849" s="239" t="s">
        <v>83</v>
      </c>
      <c r="AY849" s="250" t="s">
        <v>146</v>
      </c>
    </row>
    <row r="850" s="31" customFormat="true" ht="14.4" hidden="false" customHeight="true" outlineLevel="0" collapsed="false">
      <c r="A850" s="24"/>
      <c r="B850" s="25"/>
      <c r="C850" s="212" t="s">
        <v>943</v>
      </c>
      <c r="D850" s="212" t="s">
        <v>148</v>
      </c>
      <c r="E850" s="213" t="s">
        <v>944</v>
      </c>
      <c r="F850" s="214" t="s">
        <v>945</v>
      </c>
      <c r="G850" s="215" t="s">
        <v>221</v>
      </c>
      <c r="H850" s="216" t="n">
        <v>6.839</v>
      </c>
      <c r="I850" s="217"/>
      <c r="J850" s="218" t="n">
        <f aca="false">ROUND(I850*H850,2)</f>
        <v>0</v>
      </c>
      <c r="K850" s="219"/>
      <c r="L850" s="30"/>
      <c r="M850" s="220"/>
      <c r="N850" s="221" t="s">
        <v>40</v>
      </c>
      <c r="O850" s="74"/>
      <c r="P850" s="222" t="n">
        <f aca="false">O850*H850</f>
        <v>0</v>
      </c>
      <c r="Q850" s="222" t="n">
        <v>1.05516</v>
      </c>
      <c r="R850" s="222" t="n">
        <f aca="false">Q850*H850</f>
        <v>7.21623924</v>
      </c>
      <c r="S850" s="222" t="n">
        <v>0</v>
      </c>
      <c r="T850" s="223" t="n">
        <f aca="false">S850*H850</f>
        <v>0</v>
      </c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R850" s="224" t="s">
        <v>152</v>
      </c>
      <c r="AT850" s="224" t="s">
        <v>148</v>
      </c>
      <c r="AU850" s="224" t="s">
        <v>85</v>
      </c>
      <c r="AY850" s="3" t="s">
        <v>146</v>
      </c>
      <c r="BE850" s="225" t="n">
        <f aca="false">IF(N850="základní",J850,0)</f>
        <v>0</v>
      </c>
      <c r="BF850" s="225" t="n">
        <f aca="false">IF(N850="snížená",J850,0)</f>
        <v>0</v>
      </c>
      <c r="BG850" s="225" t="n">
        <f aca="false">IF(N850="zákl. přenesená",J850,0)</f>
        <v>0</v>
      </c>
      <c r="BH850" s="225" t="n">
        <f aca="false">IF(N850="sníž. přenesená",J850,0)</f>
        <v>0</v>
      </c>
      <c r="BI850" s="225" t="n">
        <f aca="false">IF(N850="nulová",J850,0)</f>
        <v>0</v>
      </c>
      <c r="BJ850" s="3" t="s">
        <v>83</v>
      </c>
      <c r="BK850" s="225" t="n">
        <f aca="false">ROUND(I850*H850,2)</f>
        <v>0</v>
      </c>
      <c r="BL850" s="3" t="s">
        <v>152</v>
      </c>
      <c r="BM850" s="224" t="s">
        <v>946</v>
      </c>
    </row>
    <row r="851" s="226" customFormat="true" ht="12.8" hidden="false" customHeight="false" outlineLevel="0" collapsed="false">
      <c r="B851" s="227"/>
      <c r="C851" s="228"/>
      <c r="D851" s="229" t="s">
        <v>154</v>
      </c>
      <c r="E851" s="230"/>
      <c r="F851" s="231" t="s">
        <v>947</v>
      </c>
      <c r="G851" s="228"/>
      <c r="H851" s="232" t="n">
        <v>2.266</v>
      </c>
      <c r="I851" s="233"/>
      <c r="J851" s="228"/>
      <c r="K851" s="228"/>
      <c r="L851" s="234"/>
      <c r="M851" s="235"/>
      <c r="N851" s="236"/>
      <c r="O851" s="236"/>
      <c r="P851" s="236"/>
      <c r="Q851" s="236"/>
      <c r="R851" s="236"/>
      <c r="S851" s="236"/>
      <c r="T851" s="237"/>
      <c r="AT851" s="238" t="s">
        <v>154</v>
      </c>
      <c r="AU851" s="238" t="s">
        <v>85</v>
      </c>
      <c r="AV851" s="226" t="s">
        <v>85</v>
      </c>
      <c r="AW851" s="226" t="s">
        <v>31</v>
      </c>
      <c r="AX851" s="226" t="s">
        <v>75</v>
      </c>
      <c r="AY851" s="238" t="s">
        <v>146</v>
      </c>
    </row>
    <row r="852" s="226" customFormat="true" ht="12.8" hidden="false" customHeight="false" outlineLevel="0" collapsed="false">
      <c r="B852" s="227"/>
      <c r="C852" s="228"/>
      <c r="D852" s="229" t="s">
        <v>154</v>
      </c>
      <c r="E852" s="230"/>
      <c r="F852" s="231" t="s">
        <v>948</v>
      </c>
      <c r="G852" s="228"/>
      <c r="H852" s="232" t="n">
        <v>2.068</v>
      </c>
      <c r="I852" s="233"/>
      <c r="J852" s="228"/>
      <c r="K852" s="228"/>
      <c r="L852" s="234"/>
      <c r="M852" s="235"/>
      <c r="N852" s="236"/>
      <c r="O852" s="236"/>
      <c r="P852" s="236"/>
      <c r="Q852" s="236"/>
      <c r="R852" s="236"/>
      <c r="S852" s="236"/>
      <c r="T852" s="237"/>
      <c r="AT852" s="238" t="s">
        <v>154</v>
      </c>
      <c r="AU852" s="238" t="s">
        <v>85</v>
      </c>
      <c r="AV852" s="226" t="s">
        <v>85</v>
      </c>
      <c r="AW852" s="226" t="s">
        <v>31</v>
      </c>
      <c r="AX852" s="226" t="s">
        <v>75</v>
      </c>
      <c r="AY852" s="238" t="s">
        <v>146</v>
      </c>
    </row>
    <row r="853" s="226" customFormat="true" ht="12.8" hidden="false" customHeight="false" outlineLevel="0" collapsed="false">
      <c r="B853" s="227"/>
      <c r="C853" s="228"/>
      <c r="D853" s="229" t="s">
        <v>154</v>
      </c>
      <c r="E853" s="230"/>
      <c r="F853" s="231" t="s">
        <v>949</v>
      </c>
      <c r="G853" s="228"/>
      <c r="H853" s="232" t="n">
        <v>2.505</v>
      </c>
      <c r="I853" s="233"/>
      <c r="J853" s="228"/>
      <c r="K853" s="228"/>
      <c r="L853" s="234"/>
      <c r="M853" s="235"/>
      <c r="N853" s="236"/>
      <c r="O853" s="236"/>
      <c r="P853" s="236"/>
      <c r="Q853" s="236"/>
      <c r="R853" s="236"/>
      <c r="S853" s="236"/>
      <c r="T853" s="237"/>
      <c r="AT853" s="238" t="s">
        <v>154</v>
      </c>
      <c r="AU853" s="238" t="s">
        <v>85</v>
      </c>
      <c r="AV853" s="226" t="s">
        <v>85</v>
      </c>
      <c r="AW853" s="226" t="s">
        <v>31</v>
      </c>
      <c r="AX853" s="226" t="s">
        <v>75</v>
      </c>
      <c r="AY853" s="238" t="s">
        <v>146</v>
      </c>
    </row>
    <row r="854" s="239" customFormat="true" ht="12.8" hidden="false" customHeight="false" outlineLevel="0" collapsed="false">
      <c r="B854" s="240"/>
      <c r="C854" s="241"/>
      <c r="D854" s="229" t="s">
        <v>154</v>
      </c>
      <c r="E854" s="242"/>
      <c r="F854" s="243" t="s">
        <v>159</v>
      </c>
      <c r="G854" s="241"/>
      <c r="H854" s="244" t="n">
        <v>6.839</v>
      </c>
      <c r="I854" s="245"/>
      <c r="J854" s="241"/>
      <c r="K854" s="241"/>
      <c r="L854" s="246"/>
      <c r="M854" s="247"/>
      <c r="N854" s="248"/>
      <c r="O854" s="248"/>
      <c r="P854" s="248"/>
      <c r="Q854" s="248"/>
      <c r="R854" s="248"/>
      <c r="S854" s="248"/>
      <c r="T854" s="249"/>
      <c r="AT854" s="250" t="s">
        <v>154</v>
      </c>
      <c r="AU854" s="250" t="s">
        <v>85</v>
      </c>
      <c r="AV854" s="239" t="s">
        <v>152</v>
      </c>
      <c r="AW854" s="239" t="s">
        <v>31</v>
      </c>
      <c r="AX854" s="239" t="s">
        <v>83</v>
      </c>
      <c r="AY854" s="250" t="s">
        <v>146</v>
      </c>
    </row>
    <row r="855" s="31" customFormat="true" ht="14.4" hidden="false" customHeight="true" outlineLevel="0" collapsed="false">
      <c r="A855" s="24"/>
      <c r="B855" s="25"/>
      <c r="C855" s="212" t="s">
        <v>950</v>
      </c>
      <c r="D855" s="212" t="s">
        <v>148</v>
      </c>
      <c r="E855" s="213" t="s">
        <v>951</v>
      </c>
      <c r="F855" s="214" t="s">
        <v>952</v>
      </c>
      <c r="G855" s="215" t="s">
        <v>221</v>
      </c>
      <c r="H855" s="216" t="n">
        <v>0.091</v>
      </c>
      <c r="I855" s="217"/>
      <c r="J855" s="218" t="n">
        <f aca="false">ROUND(I855*H855,2)</f>
        <v>0</v>
      </c>
      <c r="K855" s="219"/>
      <c r="L855" s="30"/>
      <c r="M855" s="220"/>
      <c r="N855" s="221" t="s">
        <v>40</v>
      </c>
      <c r="O855" s="74"/>
      <c r="P855" s="222" t="n">
        <f aca="false">O855*H855</f>
        <v>0</v>
      </c>
      <c r="Q855" s="222" t="n">
        <v>1.06277</v>
      </c>
      <c r="R855" s="222" t="n">
        <f aca="false">Q855*H855</f>
        <v>0.09671207</v>
      </c>
      <c r="S855" s="222" t="n">
        <v>0</v>
      </c>
      <c r="T855" s="223" t="n">
        <f aca="false">S855*H855</f>
        <v>0</v>
      </c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R855" s="224" t="s">
        <v>152</v>
      </c>
      <c r="AT855" s="224" t="s">
        <v>148</v>
      </c>
      <c r="AU855" s="224" t="s">
        <v>85</v>
      </c>
      <c r="AY855" s="3" t="s">
        <v>146</v>
      </c>
      <c r="BE855" s="225" t="n">
        <f aca="false">IF(N855="základní",J855,0)</f>
        <v>0</v>
      </c>
      <c r="BF855" s="225" t="n">
        <f aca="false">IF(N855="snížená",J855,0)</f>
        <v>0</v>
      </c>
      <c r="BG855" s="225" t="n">
        <f aca="false">IF(N855="zákl. přenesená",J855,0)</f>
        <v>0</v>
      </c>
      <c r="BH855" s="225" t="n">
        <f aca="false">IF(N855="sníž. přenesená",J855,0)</f>
        <v>0</v>
      </c>
      <c r="BI855" s="225" t="n">
        <f aca="false">IF(N855="nulová",J855,0)</f>
        <v>0</v>
      </c>
      <c r="BJ855" s="3" t="s">
        <v>83</v>
      </c>
      <c r="BK855" s="225" t="n">
        <f aca="false">ROUND(I855*H855,2)</f>
        <v>0</v>
      </c>
      <c r="BL855" s="3" t="s">
        <v>152</v>
      </c>
      <c r="BM855" s="224" t="s">
        <v>953</v>
      </c>
    </row>
    <row r="856" s="226" customFormat="true" ht="12.8" hidden="false" customHeight="false" outlineLevel="0" collapsed="false">
      <c r="B856" s="227"/>
      <c r="C856" s="228"/>
      <c r="D856" s="229" t="s">
        <v>154</v>
      </c>
      <c r="E856" s="230"/>
      <c r="F856" s="231" t="s">
        <v>954</v>
      </c>
      <c r="G856" s="228"/>
      <c r="H856" s="232" t="n">
        <v>0.058</v>
      </c>
      <c r="I856" s="233"/>
      <c r="J856" s="228"/>
      <c r="K856" s="228"/>
      <c r="L856" s="234"/>
      <c r="M856" s="235"/>
      <c r="N856" s="236"/>
      <c r="O856" s="236"/>
      <c r="P856" s="236"/>
      <c r="Q856" s="236"/>
      <c r="R856" s="236"/>
      <c r="S856" s="236"/>
      <c r="T856" s="237"/>
      <c r="AT856" s="238" t="s">
        <v>154</v>
      </c>
      <c r="AU856" s="238" t="s">
        <v>85</v>
      </c>
      <c r="AV856" s="226" t="s">
        <v>85</v>
      </c>
      <c r="AW856" s="226" t="s">
        <v>31</v>
      </c>
      <c r="AX856" s="226" t="s">
        <v>75</v>
      </c>
      <c r="AY856" s="238" t="s">
        <v>146</v>
      </c>
    </row>
    <row r="857" s="226" customFormat="true" ht="12.8" hidden="false" customHeight="false" outlineLevel="0" collapsed="false">
      <c r="B857" s="227"/>
      <c r="C857" s="228"/>
      <c r="D857" s="229" t="s">
        <v>154</v>
      </c>
      <c r="E857" s="230"/>
      <c r="F857" s="231" t="s">
        <v>955</v>
      </c>
      <c r="G857" s="228"/>
      <c r="H857" s="232" t="n">
        <v>0.033</v>
      </c>
      <c r="I857" s="233"/>
      <c r="J857" s="228"/>
      <c r="K857" s="228"/>
      <c r="L857" s="234"/>
      <c r="M857" s="235"/>
      <c r="N857" s="236"/>
      <c r="O857" s="236"/>
      <c r="P857" s="236"/>
      <c r="Q857" s="236"/>
      <c r="R857" s="236"/>
      <c r="S857" s="236"/>
      <c r="T857" s="237"/>
      <c r="AT857" s="238" t="s">
        <v>154</v>
      </c>
      <c r="AU857" s="238" t="s">
        <v>85</v>
      </c>
      <c r="AV857" s="226" t="s">
        <v>85</v>
      </c>
      <c r="AW857" s="226" t="s">
        <v>31</v>
      </c>
      <c r="AX857" s="226" t="s">
        <v>75</v>
      </c>
      <c r="AY857" s="238" t="s">
        <v>146</v>
      </c>
    </row>
    <row r="858" s="239" customFormat="true" ht="12.8" hidden="false" customHeight="false" outlineLevel="0" collapsed="false">
      <c r="B858" s="240"/>
      <c r="C858" s="241"/>
      <c r="D858" s="229" t="s">
        <v>154</v>
      </c>
      <c r="E858" s="242"/>
      <c r="F858" s="243" t="s">
        <v>159</v>
      </c>
      <c r="G858" s="241"/>
      <c r="H858" s="244" t="n">
        <v>0.091</v>
      </c>
      <c r="I858" s="245"/>
      <c r="J858" s="241"/>
      <c r="K858" s="241"/>
      <c r="L858" s="246"/>
      <c r="M858" s="247"/>
      <c r="N858" s="248"/>
      <c r="O858" s="248"/>
      <c r="P858" s="248"/>
      <c r="Q858" s="248"/>
      <c r="R858" s="248"/>
      <c r="S858" s="248"/>
      <c r="T858" s="249"/>
      <c r="AT858" s="250" t="s">
        <v>154</v>
      </c>
      <c r="AU858" s="250" t="s">
        <v>85</v>
      </c>
      <c r="AV858" s="239" t="s">
        <v>152</v>
      </c>
      <c r="AW858" s="239" t="s">
        <v>31</v>
      </c>
      <c r="AX858" s="239" t="s">
        <v>83</v>
      </c>
      <c r="AY858" s="250" t="s">
        <v>146</v>
      </c>
    </row>
    <row r="859" s="31" customFormat="true" ht="14.4" hidden="false" customHeight="true" outlineLevel="0" collapsed="false">
      <c r="A859" s="24"/>
      <c r="B859" s="25"/>
      <c r="C859" s="212" t="s">
        <v>956</v>
      </c>
      <c r="D859" s="212" t="s">
        <v>148</v>
      </c>
      <c r="E859" s="213" t="s">
        <v>957</v>
      </c>
      <c r="F859" s="214" t="s">
        <v>958</v>
      </c>
      <c r="G859" s="215" t="s">
        <v>260</v>
      </c>
      <c r="H859" s="216" t="n">
        <v>6</v>
      </c>
      <c r="I859" s="217"/>
      <c r="J859" s="218" t="n">
        <f aca="false">ROUND(I859*H859,2)</f>
        <v>0</v>
      </c>
      <c r="K859" s="219"/>
      <c r="L859" s="30"/>
      <c r="M859" s="220"/>
      <c r="N859" s="221" t="s">
        <v>40</v>
      </c>
      <c r="O859" s="74"/>
      <c r="P859" s="222" t="n">
        <f aca="false">O859*H859</f>
        <v>0</v>
      </c>
      <c r="Q859" s="222" t="n">
        <v>0.02278</v>
      </c>
      <c r="R859" s="222" t="n">
        <f aca="false">Q859*H859</f>
        <v>0.13668</v>
      </c>
      <c r="S859" s="222" t="n">
        <v>0</v>
      </c>
      <c r="T859" s="223" t="n">
        <f aca="false">S859*H859</f>
        <v>0</v>
      </c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R859" s="224" t="s">
        <v>152</v>
      </c>
      <c r="AT859" s="224" t="s">
        <v>148</v>
      </c>
      <c r="AU859" s="224" t="s">
        <v>85</v>
      </c>
      <c r="AY859" s="3" t="s">
        <v>146</v>
      </c>
      <c r="BE859" s="225" t="n">
        <f aca="false">IF(N859="základní",J859,0)</f>
        <v>0</v>
      </c>
      <c r="BF859" s="225" t="n">
        <f aca="false">IF(N859="snížená",J859,0)</f>
        <v>0</v>
      </c>
      <c r="BG859" s="225" t="n">
        <f aca="false">IF(N859="zákl. přenesená",J859,0)</f>
        <v>0</v>
      </c>
      <c r="BH859" s="225" t="n">
        <f aca="false">IF(N859="sníž. přenesená",J859,0)</f>
        <v>0</v>
      </c>
      <c r="BI859" s="225" t="n">
        <f aca="false">IF(N859="nulová",J859,0)</f>
        <v>0</v>
      </c>
      <c r="BJ859" s="3" t="s">
        <v>83</v>
      </c>
      <c r="BK859" s="225" t="n">
        <f aca="false">ROUND(I859*H859,2)</f>
        <v>0</v>
      </c>
      <c r="BL859" s="3" t="s">
        <v>152</v>
      </c>
      <c r="BM859" s="224" t="s">
        <v>959</v>
      </c>
    </row>
    <row r="860" s="31" customFormat="true" ht="14.4" hidden="false" customHeight="true" outlineLevel="0" collapsed="false">
      <c r="A860" s="24"/>
      <c r="B860" s="25"/>
      <c r="C860" s="212" t="s">
        <v>960</v>
      </c>
      <c r="D860" s="212" t="s">
        <v>148</v>
      </c>
      <c r="E860" s="213" t="s">
        <v>961</v>
      </c>
      <c r="F860" s="214" t="s">
        <v>962</v>
      </c>
      <c r="G860" s="215" t="s">
        <v>151</v>
      </c>
      <c r="H860" s="216" t="n">
        <v>4.866</v>
      </c>
      <c r="I860" s="217"/>
      <c r="J860" s="218" t="n">
        <f aca="false">ROUND(I860*H860,2)</f>
        <v>0</v>
      </c>
      <c r="K860" s="219"/>
      <c r="L860" s="30"/>
      <c r="M860" s="220"/>
      <c r="N860" s="221" t="s">
        <v>40</v>
      </c>
      <c r="O860" s="74"/>
      <c r="P860" s="222" t="n">
        <f aca="false">O860*H860</f>
        <v>0</v>
      </c>
      <c r="Q860" s="222" t="n">
        <v>2.45336</v>
      </c>
      <c r="R860" s="222" t="n">
        <f aca="false">Q860*H860</f>
        <v>11.93804976</v>
      </c>
      <c r="S860" s="222" t="n">
        <v>0</v>
      </c>
      <c r="T860" s="223" t="n">
        <f aca="false">S860*H860</f>
        <v>0</v>
      </c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R860" s="224" t="s">
        <v>152</v>
      </c>
      <c r="AT860" s="224" t="s">
        <v>148</v>
      </c>
      <c r="AU860" s="224" t="s">
        <v>85</v>
      </c>
      <c r="AY860" s="3" t="s">
        <v>146</v>
      </c>
      <c r="BE860" s="225" t="n">
        <f aca="false">IF(N860="základní",J860,0)</f>
        <v>0</v>
      </c>
      <c r="BF860" s="225" t="n">
        <f aca="false">IF(N860="snížená",J860,0)</f>
        <v>0</v>
      </c>
      <c r="BG860" s="225" t="n">
        <f aca="false">IF(N860="zákl. přenesená",J860,0)</f>
        <v>0</v>
      </c>
      <c r="BH860" s="225" t="n">
        <f aca="false">IF(N860="sníž. přenesená",J860,0)</f>
        <v>0</v>
      </c>
      <c r="BI860" s="225" t="n">
        <f aca="false">IF(N860="nulová",J860,0)</f>
        <v>0</v>
      </c>
      <c r="BJ860" s="3" t="s">
        <v>83</v>
      </c>
      <c r="BK860" s="225" t="n">
        <f aca="false">ROUND(I860*H860,2)</f>
        <v>0</v>
      </c>
      <c r="BL860" s="3" t="s">
        <v>152</v>
      </c>
      <c r="BM860" s="224" t="s">
        <v>963</v>
      </c>
    </row>
    <row r="861" s="226" customFormat="true" ht="12.8" hidden="false" customHeight="false" outlineLevel="0" collapsed="false">
      <c r="B861" s="227"/>
      <c r="C861" s="228"/>
      <c r="D861" s="229" t="s">
        <v>154</v>
      </c>
      <c r="E861" s="230"/>
      <c r="F861" s="231" t="s">
        <v>964</v>
      </c>
      <c r="G861" s="228"/>
      <c r="H861" s="232" t="n">
        <v>1.75</v>
      </c>
      <c r="I861" s="233"/>
      <c r="J861" s="228"/>
      <c r="K861" s="228"/>
      <c r="L861" s="234"/>
      <c r="M861" s="235"/>
      <c r="N861" s="236"/>
      <c r="O861" s="236"/>
      <c r="P861" s="236"/>
      <c r="Q861" s="236"/>
      <c r="R861" s="236"/>
      <c r="S861" s="236"/>
      <c r="T861" s="237"/>
      <c r="AT861" s="238" t="s">
        <v>154</v>
      </c>
      <c r="AU861" s="238" t="s">
        <v>85</v>
      </c>
      <c r="AV861" s="226" t="s">
        <v>85</v>
      </c>
      <c r="AW861" s="226" t="s">
        <v>31</v>
      </c>
      <c r="AX861" s="226" t="s">
        <v>75</v>
      </c>
      <c r="AY861" s="238" t="s">
        <v>146</v>
      </c>
    </row>
    <row r="862" s="226" customFormat="true" ht="12.8" hidden="false" customHeight="false" outlineLevel="0" collapsed="false">
      <c r="B862" s="227"/>
      <c r="C862" s="228"/>
      <c r="D862" s="229" t="s">
        <v>154</v>
      </c>
      <c r="E862" s="230"/>
      <c r="F862" s="231" t="s">
        <v>965</v>
      </c>
      <c r="G862" s="228"/>
      <c r="H862" s="232" t="n">
        <v>1.977</v>
      </c>
      <c r="I862" s="233"/>
      <c r="J862" s="228"/>
      <c r="K862" s="228"/>
      <c r="L862" s="234"/>
      <c r="M862" s="235"/>
      <c r="N862" s="236"/>
      <c r="O862" s="236"/>
      <c r="P862" s="236"/>
      <c r="Q862" s="236"/>
      <c r="R862" s="236"/>
      <c r="S862" s="236"/>
      <c r="T862" s="237"/>
      <c r="AT862" s="238" t="s">
        <v>154</v>
      </c>
      <c r="AU862" s="238" t="s">
        <v>85</v>
      </c>
      <c r="AV862" s="226" t="s">
        <v>85</v>
      </c>
      <c r="AW862" s="226" t="s">
        <v>31</v>
      </c>
      <c r="AX862" s="226" t="s">
        <v>75</v>
      </c>
      <c r="AY862" s="238" t="s">
        <v>146</v>
      </c>
    </row>
    <row r="863" s="226" customFormat="true" ht="12.8" hidden="false" customHeight="false" outlineLevel="0" collapsed="false">
      <c r="B863" s="227"/>
      <c r="C863" s="228"/>
      <c r="D863" s="229" t="s">
        <v>154</v>
      </c>
      <c r="E863" s="230"/>
      <c r="F863" s="231" t="s">
        <v>966</v>
      </c>
      <c r="G863" s="228"/>
      <c r="H863" s="232" t="n">
        <v>1.139</v>
      </c>
      <c r="I863" s="233"/>
      <c r="J863" s="228"/>
      <c r="K863" s="228"/>
      <c r="L863" s="234"/>
      <c r="M863" s="235"/>
      <c r="N863" s="236"/>
      <c r="O863" s="236"/>
      <c r="P863" s="236"/>
      <c r="Q863" s="236"/>
      <c r="R863" s="236"/>
      <c r="S863" s="236"/>
      <c r="T863" s="237"/>
      <c r="AT863" s="238" t="s">
        <v>154</v>
      </c>
      <c r="AU863" s="238" t="s">
        <v>85</v>
      </c>
      <c r="AV863" s="226" t="s">
        <v>85</v>
      </c>
      <c r="AW863" s="226" t="s">
        <v>31</v>
      </c>
      <c r="AX863" s="226" t="s">
        <v>75</v>
      </c>
      <c r="AY863" s="238" t="s">
        <v>146</v>
      </c>
    </row>
    <row r="864" s="239" customFormat="true" ht="12.8" hidden="false" customHeight="false" outlineLevel="0" collapsed="false">
      <c r="B864" s="240"/>
      <c r="C864" s="241"/>
      <c r="D864" s="229" t="s">
        <v>154</v>
      </c>
      <c r="E864" s="242"/>
      <c r="F864" s="243" t="s">
        <v>159</v>
      </c>
      <c r="G864" s="241"/>
      <c r="H864" s="244" t="n">
        <v>4.866</v>
      </c>
      <c r="I864" s="245"/>
      <c r="J864" s="241"/>
      <c r="K864" s="241"/>
      <c r="L864" s="246"/>
      <c r="M864" s="247"/>
      <c r="N864" s="248"/>
      <c r="O864" s="248"/>
      <c r="P864" s="248"/>
      <c r="Q864" s="248"/>
      <c r="R864" s="248"/>
      <c r="S864" s="248"/>
      <c r="T864" s="249"/>
      <c r="AT864" s="250" t="s">
        <v>154</v>
      </c>
      <c r="AU864" s="250" t="s">
        <v>85</v>
      </c>
      <c r="AV864" s="239" t="s">
        <v>152</v>
      </c>
      <c r="AW864" s="239" t="s">
        <v>31</v>
      </c>
      <c r="AX864" s="239" t="s">
        <v>83</v>
      </c>
      <c r="AY864" s="250" t="s">
        <v>146</v>
      </c>
    </row>
    <row r="865" s="31" customFormat="true" ht="24.15" hidden="false" customHeight="true" outlineLevel="0" collapsed="false">
      <c r="A865" s="24"/>
      <c r="B865" s="25"/>
      <c r="C865" s="212" t="s">
        <v>967</v>
      </c>
      <c r="D865" s="212" t="s">
        <v>148</v>
      </c>
      <c r="E865" s="213" t="s">
        <v>968</v>
      </c>
      <c r="F865" s="214" t="s">
        <v>969</v>
      </c>
      <c r="G865" s="215" t="s">
        <v>227</v>
      </c>
      <c r="H865" s="216" t="n">
        <v>34.615</v>
      </c>
      <c r="I865" s="217"/>
      <c r="J865" s="218" t="n">
        <f aca="false">ROUND(I865*H865,2)</f>
        <v>0</v>
      </c>
      <c r="K865" s="219"/>
      <c r="L865" s="30"/>
      <c r="M865" s="220"/>
      <c r="N865" s="221" t="s">
        <v>40</v>
      </c>
      <c r="O865" s="74"/>
      <c r="P865" s="222" t="n">
        <f aca="false">O865*H865</f>
        <v>0</v>
      </c>
      <c r="Q865" s="222" t="n">
        <v>0.00663</v>
      </c>
      <c r="R865" s="222" t="n">
        <f aca="false">Q865*H865</f>
        <v>0.22949745</v>
      </c>
      <c r="S865" s="222" t="n">
        <v>0</v>
      </c>
      <c r="T865" s="223" t="n">
        <f aca="false">S865*H865</f>
        <v>0</v>
      </c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R865" s="224" t="s">
        <v>152</v>
      </c>
      <c r="AT865" s="224" t="s">
        <v>148</v>
      </c>
      <c r="AU865" s="224" t="s">
        <v>85</v>
      </c>
      <c r="AY865" s="3" t="s">
        <v>146</v>
      </c>
      <c r="BE865" s="225" t="n">
        <f aca="false">IF(N865="základní",J865,0)</f>
        <v>0</v>
      </c>
      <c r="BF865" s="225" t="n">
        <f aca="false">IF(N865="snížená",J865,0)</f>
        <v>0</v>
      </c>
      <c r="BG865" s="225" t="n">
        <f aca="false">IF(N865="zákl. přenesená",J865,0)</f>
        <v>0</v>
      </c>
      <c r="BH865" s="225" t="n">
        <f aca="false">IF(N865="sníž. přenesená",J865,0)</f>
        <v>0</v>
      </c>
      <c r="BI865" s="225" t="n">
        <f aca="false">IF(N865="nulová",J865,0)</f>
        <v>0</v>
      </c>
      <c r="BJ865" s="3" t="s">
        <v>83</v>
      </c>
      <c r="BK865" s="225" t="n">
        <f aca="false">ROUND(I865*H865,2)</f>
        <v>0</v>
      </c>
      <c r="BL865" s="3" t="s">
        <v>152</v>
      </c>
      <c r="BM865" s="224" t="s">
        <v>970</v>
      </c>
    </row>
    <row r="866" s="226" customFormat="true" ht="12.8" hidden="false" customHeight="false" outlineLevel="0" collapsed="false">
      <c r="B866" s="227"/>
      <c r="C866" s="228"/>
      <c r="D866" s="229" t="s">
        <v>154</v>
      </c>
      <c r="E866" s="230"/>
      <c r="F866" s="231" t="s">
        <v>971</v>
      </c>
      <c r="G866" s="228"/>
      <c r="H866" s="232" t="n">
        <v>8.749</v>
      </c>
      <c r="I866" s="233"/>
      <c r="J866" s="228"/>
      <c r="K866" s="228"/>
      <c r="L866" s="234"/>
      <c r="M866" s="235"/>
      <c r="N866" s="236"/>
      <c r="O866" s="236"/>
      <c r="P866" s="236"/>
      <c r="Q866" s="236"/>
      <c r="R866" s="236"/>
      <c r="S866" s="236"/>
      <c r="T866" s="237"/>
      <c r="AT866" s="238" t="s">
        <v>154</v>
      </c>
      <c r="AU866" s="238" t="s">
        <v>85</v>
      </c>
      <c r="AV866" s="226" t="s">
        <v>85</v>
      </c>
      <c r="AW866" s="226" t="s">
        <v>31</v>
      </c>
      <c r="AX866" s="226" t="s">
        <v>75</v>
      </c>
      <c r="AY866" s="238" t="s">
        <v>146</v>
      </c>
    </row>
    <row r="867" s="226" customFormat="true" ht="12.8" hidden="false" customHeight="false" outlineLevel="0" collapsed="false">
      <c r="B867" s="227"/>
      <c r="C867" s="228"/>
      <c r="D867" s="229" t="s">
        <v>154</v>
      </c>
      <c r="E867" s="230"/>
      <c r="F867" s="231" t="s">
        <v>972</v>
      </c>
      <c r="G867" s="228"/>
      <c r="H867" s="232" t="n">
        <v>3.666</v>
      </c>
      <c r="I867" s="233"/>
      <c r="J867" s="228"/>
      <c r="K867" s="228"/>
      <c r="L867" s="234"/>
      <c r="M867" s="235"/>
      <c r="N867" s="236"/>
      <c r="O867" s="236"/>
      <c r="P867" s="236"/>
      <c r="Q867" s="236"/>
      <c r="R867" s="236"/>
      <c r="S867" s="236"/>
      <c r="T867" s="237"/>
      <c r="AT867" s="238" t="s">
        <v>154</v>
      </c>
      <c r="AU867" s="238" t="s">
        <v>85</v>
      </c>
      <c r="AV867" s="226" t="s">
        <v>85</v>
      </c>
      <c r="AW867" s="226" t="s">
        <v>31</v>
      </c>
      <c r="AX867" s="226" t="s">
        <v>75</v>
      </c>
      <c r="AY867" s="238" t="s">
        <v>146</v>
      </c>
    </row>
    <row r="868" s="226" customFormat="true" ht="12.8" hidden="false" customHeight="false" outlineLevel="0" collapsed="false">
      <c r="B868" s="227"/>
      <c r="C868" s="228"/>
      <c r="D868" s="229" t="s">
        <v>154</v>
      </c>
      <c r="E868" s="230"/>
      <c r="F868" s="231" t="s">
        <v>973</v>
      </c>
      <c r="G868" s="228"/>
      <c r="H868" s="232" t="n">
        <v>9.887</v>
      </c>
      <c r="I868" s="233"/>
      <c r="J868" s="228"/>
      <c r="K868" s="228"/>
      <c r="L868" s="234"/>
      <c r="M868" s="235"/>
      <c r="N868" s="236"/>
      <c r="O868" s="236"/>
      <c r="P868" s="236"/>
      <c r="Q868" s="236"/>
      <c r="R868" s="236"/>
      <c r="S868" s="236"/>
      <c r="T868" s="237"/>
      <c r="AT868" s="238" t="s">
        <v>154</v>
      </c>
      <c r="AU868" s="238" t="s">
        <v>85</v>
      </c>
      <c r="AV868" s="226" t="s">
        <v>85</v>
      </c>
      <c r="AW868" s="226" t="s">
        <v>31</v>
      </c>
      <c r="AX868" s="226" t="s">
        <v>75</v>
      </c>
      <c r="AY868" s="238" t="s">
        <v>146</v>
      </c>
    </row>
    <row r="869" s="226" customFormat="true" ht="12.8" hidden="false" customHeight="false" outlineLevel="0" collapsed="false">
      <c r="B869" s="227"/>
      <c r="C869" s="228"/>
      <c r="D869" s="229" t="s">
        <v>154</v>
      </c>
      <c r="E869" s="230"/>
      <c r="F869" s="231" t="s">
        <v>974</v>
      </c>
      <c r="G869" s="228"/>
      <c r="H869" s="232" t="n">
        <v>4.248</v>
      </c>
      <c r="I869" s="233"/>
      <c r="J869" s="228"/>
      <c r="K869" s="228"/>
      <c r="L869" s="234"/>
      <c r="M869" s="235"/>
      <c r="N869" s="236"/>
      <c r="O869" s="236"/>
      <c r="P869" s="236"/>
      <c r="Q869" s="236"/>
      <c r="R869" s="236"/>
      <c r="S869" s="236"/>
      <c r="T869" s="237"/>
      <c r="AT869" s="238" t="s">
        <v>154</v>
      </c>
      <c r="AU869" s="238" t="s">
        <v>85</v>
      </c>
      <c r="AV869" s="226" t="s">
        <v>85</v>
      </c>
      <c r="AW869" s="226" t="s">
        <v>31</v>
      </c>
      <c r="AX869" s="226" t="s">
        <v>75</v>
      </c>
      <c r="AY869" s="238" t="s">
        <v>146</v>
      </c>
    </row>
    <row r="870" s="226" customFormat="true" ht="12.8" hidden="false" customHeight="false" outlineLevel="0" collapsed="false">
      <c r="B870" s="227"/>
      <c r="C870" s="228"/>
      <c r="D870" s="229" t="s">
        <v>154</v>
      </c>
      <c r="E870" s="230"/>
      <c r="F870" s="231" t="s">
        <v>975</v>
      </c>
      <c r="G870" s="228"/>
      <c r="H870" s="232" t="n">
        <v>5.695</v>
      </c>
      <c r="I870" s="233"/>
      <c r="J870" s="228"/>
      <c r="K870" s="228"/>
      <c r="L870" s="234"/>
      <c r="M870" s="235"/>
      <c r="N870" s="236"/>
      <c r="O870" s="236"/>
      <c r="P870" s="236"/>
      <c r="Q870" s="236"/>
      <c r="R870" s="236"/>
      <c r="S870" s="236"/>
      <c r="T870" s="237"/>
      <c r="AT870" s="238" t="s">
        <v>154</v>
      </c>
      <c r="AU870" s="238" t="s">
        <v>85</v>
      </c>
      <c r="AV870" s="226" t="s">
        <v>85</v>
      </c>
      <c r="AW870" s="226" t="s">
        <v>31</v>
      </c>
      <c r="AX870" s="226" t="s">
        <v>75</v>
      </c>
      <c r="AY870" s="238" t="s">
        <v>146</v>
      </c>
    </row>
    <row r="871" s="226" customFormat="true" ht="12.8" hidden="false" customHeight="false" outlineLevel="0" collapsed="false">
      <c r="B871" s="227"/>
      <c r="C871" s="228"/>
      <c r="D871" s="229" t="s">
        <v>154</v>
      </c>
      <c r="E871" s="230"/>
      <c r="F871" s="231" t="s">
        <v>976</v>
      </c>
      <c r="G871" s="228"/>
      <c r="H871" s="232" t="n">
        <v>2.37</v>
      </c>
      <c r="I871" s="233"/>
      <c r="J871" s="228"/>
      <c r="K871" s="228"/>
      <c r="L871" s="234"/>
      <c r="M871" s="235"/>
      <c r="N871" s="236"/>
      <c r="O871" s="236"/>
      <c r="P871" s="236"/>
      <c r="Q871" s="236"/>
      <c r="R871" s="236"/>
      <c r="S871" s="236"/>
      <c r="T871" s="237"/>
      <c r="AT871" s="238" t="s">
        <v>154</v>
      </c>
      <c r="AU871" s="238" t="s">
        <v>85</v>
      </c>
      <c r="AV871" s="226" t="s">
        <v>85</v>
      </c>
      <c r="AW871" s="226" t="s">
        <v>31</v>
      </c>
      <c r="AX871" s="226" t="s">
        <v>75</v>
      </c>
      <c r="AY871" s="238" t="s">
        <v>146</v>
      </c>
    </row>
    <row r="872" s="239" customFormat="true" ht="12.8" hidden="false" customHeight="false" outlineLevel="0" collapsed="false">
      <c r="B872" s="240"/>
      <c r="C872" s="241"/>
      <c r="D872" s="229" t="s">
        <v>154</v>
      </c>
      <c r="E872" s="242"/>
      <c r="F872" s="243" t="s">
        <v>159</v>
      </c>
      <c r="G872" s="241"/>
      <c r="H872" s="244" t="n">
        <v>34.615</v>
      </c>
      <c r="I872" s="245"/>
      <c r="J872" s="241"/>
      <c r="K872" s="241"/>
      <c r="L872" s="246"/>
      <c r="M872" s="247"/>
      <c r="N872" s="248"/>
      <c r="O872" s="248"/>
      <c r="P872" s="248"/>
      <c r="Q872" s="248"/>
      <c r="R872" s="248"/>
      <c r="S872" s="248"/>
      <c r="T872" s="249"/>
      <c r="AT872" s="250" t="s">
        <v>154</v>
      </c>
      <c r="AU872" s="250" t="s">
        <v>85</v>
      </c>
      <c r="AV872" s="239" t="s">
        <v>152</v>
      </c>
      <c r="AW872" s="239" t="s">
        <v>31</v>
      </c>
      <c r="AX872" s="239" t="s">
        <v>83</v>
      </c>
      <c r="AY872" s="250" t="s">
        <v>146</v>
      </c>
    </row>
    <row r="873" s="31" customFormat="true" ht="24.15" hidden="false" customHeight="true" outlineLevel="0" collapsed="false">
      <c r="A873" s="24"/>
      <c r="B873" s="25"/>
      <c r="C873" s="212" t="s">
        <v>977</v>
      </c>
      <c r="D873" s="212" t="s">
        <v>148</v>
      </c>
      <c r="E873" s="213" t="s">
        <v>978</v>
      </c>
      <c r="F873" s="214" t="s">
        <v>979</v>
      </c>
      <c r="G873" s="215" t="s">
        <v>227</v>
      </c>
      <c r="H873" s="216" t="n">
        <v>34.615</v>
      </c>
      <c r="I873" s="217"/>
      <c r="J873" s="218" t="n">
        <f aca="false">ROUND(I873*H873,2)</f>
        <v>0</v>
      </c>
      <c r="K873" s="219"/>
      <c r="L873" s="30"/>
      <c r="M873" s="220"/>
      <c r="N873" s="221" t="s">
        <v>40</v>
      </c>
      <c r="O873" s="74"/>
      <c r="P873" s="222" t="n">
        <f aca="false">O873*H873</f>
        <v>0</v>
      </c>
      <c r="Q873" s="222" t="n">
        <v>0</v>
      </c>
      <c r="R873" s="222" t="n">
        <f aca="false">Q873*H873</f>
        <v>0</v>
      </c>
      <c r="S873" s="222" t="n">
        <v>0</v>
      </c>
      <c r="T873" s="223" t="n">
        <f aca="false">S873*H873</f>
        <v>0</v>
      </c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R873" s="224" t="s">
        <v>152</v>
      </c>
      <c r="AT873" s="224" t="s">
        <v>148</v>
      </c>
      <c r="AU873" s="224" t="s">
        <v>85</v>
      </c>
      <c r="AY873" s="3" t="s">
        <v>146</v>
      </c>
      <c r="BE873" s="225" t="n">
        <f aca="false">IF(N873="základní",J873,0)</f>
        <v>0</v>
      </c>
      <c r="BF873" s="225" t="n">
        <f aca="false">IF(N873="snížená",J873,0)</f>
        <v>0</v>
      </c>
      <c r="BG873" s="225" t="n">
        <f aca="false">IF(N873="zákl. přenesená",J873,0)</f>
        <v>0</v>
      </c>
      <c r="BH873" s="225" t="n">
        <f aca="false">IF(N873="sníž. přenesená",J873,0)</f>
        <v>0</v>
      </c>
      <c r="BI873" s="225" t="n">
        <f aca="false">IF(N873="nulová",J873,0)</f>
        <v>0</v>
      </c>
      <c r="BJ873" s="3" t="s">
        <v>83</v>
      </c>
      <c r="BK873" s="225" t="n">
        <f aca="false">ROUND(I873*H873,2)</f>
        <v>0</v>
      </c>
      <c r="BL873" s="3" t="s">
        <v>152</v>
      </c>
      <c r="BM873" s="224" t="s">
        <v>980</v>
      </c>
    </row>
    <row r="874" s="31" customFormat="true" ht="24.15" hidden="false" customHeight="true" outlineLevel="0" collapsed="false">
      <c r="A874" s="24"/>
      <c r="B874" s="25"/>
      <c r="C874" s="212" t="s">
        <v>981</v>
      </c>
      <c r="D874" s="212" t="s">
        <v>148</v>
      </c>
      <c r="E874" s="213" t="s">
        <v>982</v>
      </c>
      <c r="F874" s="214" t="s">
        <v>983</v>
      </c>
      <c r="G874" s="215" t="s">
        <v>227</v>
      </c>
      <c r="H874" s="216" t="n">
        <v>10.286</v>
      </c>
      <c r="I874" s="217"/>
      <c r="J874" s="218" t="n">
        <f aca="false">ROUND(I874*H874,2)</f>
        <v>0</v>
      </c>
      <c r="K874" s="219"/>
      <c r="L874" s="30"/>
      <c r="M874" s="220"/>
      <c r="N874" s="221" t="s">
        <v>40</v>
      </c>
      <c r="O874" s="74"/>
      <c r="P874" s="222" t="n">
        <f aca="false">O874*H874</f>
        <v>0</v>
      </c>
      <c r="Q874" s="222" t="n">
        <v>0.00134</v>
      </c>
      <c r="R874" s="222" t="n">
        <f aca="false">Q874*H874</f>
        <v>0.01378324</v>
      </c>
      <c r="S874" s="222" t="n">
        <v>0</v>
      </c>
      <c r="T874" s="223" t="n">
        <f aca="false">S874*H874</f>
        <v>0</v>
      </c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R874" s="224" t="s">
        <v>152</v>
      </c>
      <c r="AT874" s="224" t="s">
        <v>148</v>
      </c>
      <c r="AU874" s="224" t="s">
        <v>85</v>
      </c>
      <c r="AY874" s="3" t="s">
        <v>146</v>
      </c>
      <c r="BE874" s="225" t="n">
        <f aca="false">IF(N874="základní",J874,0)</f>
        <v>0</v>
      </c>
      <c r="BF874" s="225" t="n">
        <f aca="false">IF(N874="snížená",J874,0)</f>
        <v>0</v>
      </c>
      <c r="BG874" s="225" t="n">
        <f aca="false">IF(N874="zákl. přenesená",J874,0)</f>
        <v>0</v>
      </c>
      <c r="BH874" s="225" t="n">
        <f aca="false">IF(N874="sníž. přenesená",J874,0)</f>
        <v>0</v>
      </c>
      <c r="BI874" s="225" t="n">
        <f aca="false">IF(N874="nulová",J874,0)</f>
        <v>0</v>
      </c>
      <c r="BJ874" s="3" t="s">
        <v>83</v>
      </c>
      <c r="BK874" s="225" t="n">
        <f aca="false">ROUND(I874*H874,2)</f>
        <v>0</v>
      </c>
      <c r="BL874" s="3" t="s">
        <v>152</v>
      </c>
      <c r="BM874" s="224" t="s">
        <v>984</v>
      </c>
    </row>
    <row r="875" s="226" customFormat="true" ht="12.8" hidden="false" customHeight="false" outlineLevel="0" collapsed="false">
      <c r="B875" s="227"/>
      <c r="C875" s="228"/>
      <c r="D875" s="229" t="s">
        <v>154</v>
      </c>
      <c r="E875" s="230"/>
      <c r="F875" s="231" t="s">
        <v>985</v>
      </c>
      <c r="G875" s="228"/>
      <c r="H875" s="232" t="n">
        <v>3.666</v>
      </c>
      <c r="I875" s="233"/>
      <c r="J875" s="228"/>
      <c r="K875" s="228"/>
      <c r="L875" s="234"/>
      <c r="M875" s="235"/>
      <c r="N875" s="236"/>
      <c r="O875" s="236"/>
      <c r="P875" s="236"/>
      <c r="Q875" s="236"/>
      <c r="R875" s="236"/>
      <c r="S875" s="236"/>
      <c r="T875" s="237"/>
      <c r="AT875" s="238" t="s">
        <v>154</v>
      </c>
      <c r="AU875" s="238" t="s">
        <v>85</v>
      </c>
      <c r="AV875" s="226" t="s">
        <v>85</v>
      </c>
      <c r="AW875" s="226" t="s">
        <v>31</v>
      </c>
      <c r="AX875" s="226" t="s">
        <v>75</v>
      </c>
      <c r="AY875" s="238" t="s">
        <v>146</v>
      </c>
    </row>
    <row r="876" s="226" customFormat="true" ht="12.8" hidden="false" customHeight="false" outlineLevel="0" collapsed="false">
      <c r="B876" s="227"/>
      <c r="C876" s="228"/>
      <c r="D876" s="229" t="s">
        <v>154</v>
      </c>
      <c r="E876" s="230"/>
      <c r="F876" s="231" t="s">
        <v>986</v>
      </c>
      <c r="G876" s="228"/>
      <c r="H876" s="232" t="n">
        <v>4.248</v>
      </c>
      <c r="I876" s="233"/>
      <c r="J876" s="228"/>
      <c r="K876" s="228"/>
      <c r="L876" s="234"/>
      <c r="M876" s="235"/>
      <c r="N876" s="236"/>
      <c r="O876" s="236"/>
      <c r="P876" s="236"/>
      <c r="Q876" s="236"/>
      <c r="R876" s="236"/>
      <c r="S876" s="236"/>
      <c r="T876" s="237"/>
      <c r="AT876" s="238" t="s">
        <v>154</v>
      </c>
      <c r="AU876" s="238" t="s">
        <v>85</v>
      </c>
      <c r="AV876" s="226" t="s">
        <v>85</v>
      </c>
      <c r="AW876" s="226" t="s">
        <v>31</v>
      </c>
      <c r="AX876" s="226" t="s">
        <v>75</v>
      </c>
      <c r="AY876" s="238" t="s">
        <v>146</v>
      </c>
    </row>
    <row r="877" s="226" customFormat="true" ht="12.8" hidden="false" customHeight="false" outlineLevel="0" collapsed="false">
      <c r="B877" s="227"/>
      <c r="C877" s="228"/>
      <c r="D877" s="229" t="s">
        <v>154</v>
      </c>
      <c r="E877" s="230"/>
      <c r="F877" s="231" t="s">
        <v>987</v>
      </c>
      <c r="G877" s="228"/>
      <c r="H877" s="232" t="n">
        <v>2.372</v>
      </c>
      <c r="I877" s="233"/>
      <c r="J877" s="228"/>
      <c r="K877" s="228"/>
      <c r="L877" s="234"/>
      <c r="M877" s="235"/>
      <c r="N877" s="236"/>
      <c r="O877" s="236"/>
      <c r="P877" s="236"/>
      <c r="Q877" s="236"/>
      <c r="R877" s="236"/>
      <c r="S877" s="236"/>
      <c r="T877" s="237"/>
      <c r="AT877" s="238" t="s">
        <v>154</v>
      </c>
      <c r="AU877" s="238" t="s">
        <v>85</v>
      </c>
      <c r="AV877" s="226" t="s">
        <v>85</v>
      </c>
      <c r="AW877" s="226" t="s">
        <v>31</v>
      </c>
      <c r="AX877" s="226" t="s">
        <v>75</v>
      </c>
      <c r="AY877" s="238" t="s">
        <v>146</v>
      </c>
    </row>
    <row r="878" s="239" customFormat="true" ht="12.8" hidden="false" customHeight="false" outlineLevel="0" collapsed="false">
      <c r="B878" s="240"/>
      <c r="C878" s="241"/>
      <c r="D878" s="229" t="s">
        <v>154</v>
      </c>
      <c r="E878" s="242"/>
      <c r="F878" s="243" t="s">
        <v>159</v>
      </c>
      <c r="G878" s="241"/>
      <c r="H878" s="244" t="n">
        <v>10.286</v>
      </c>
      <c r="I878" s="245"/>
      <c r="J878" s="241"/>
      <c r="K878" s="241"/>
      <c r="L878" s="246"/>
      <c r="M878" s="247"/>
      <c r="N878" s="248"/>
      <c r="O878" s="248"/>
      <c r="P878" s="248"/>
      <c r="Q878" s="248"/>
      <c r="R878" s="248"/>
      <c r="S878" s="248"/>
      <c r="T878" s="249"/>
      <c r="AT878" s="250" t="s">
        <v>154</v>
      </c>
      <c r="AU878" s="250" t="s">
        <v>85</v>
      </c>
      <c r="AV878" s="239" t="s">
        <v>152</v>
      </c>
      <c r="AW878" s="239" t="s">
        <v>31</v>
      </c>
      <c r="AX878" s="239" t="s">
        <v>83</v>
      </c>
      <c r="AY878" s="250" t="s">
        <v>146</v>
      </c>
    </row>
    <row r="879" s="31" customFormat="true" ht="24.15" hidden="false" customHeight="true" outlineLevel="0" collapsed="false">
      <c r="A879" s="24"/>
      <c r="B879" s="25"/>
      <c r="C879" s="212" t="s">
        <v>988</v>
      </c>
      <c r="D879" s="212" t="s">
        <v>148</v>
      </c>
      <c r="E879" s="213" t="s">
        <v>989</v>
      </c>
      <c r="F879" s="214" t="s">
        <v>990</v>
      </c>
      <c r="G879" s="215" t="s">
        <v>227</v>
      </c>
      <c r="H879" s="216" t="n">
        <v>10.286</v>
      </c>
      <c r="I879" s="217"/>
      <c r="J879" s="218" t="n">
        <f aca="false">ROUND(I879*H879,2)</f>
        <v>0</v>
      </c>
      <c r="K879" s="219"/>
      <c r="L879" s="30"/>
      <c r="M879" s="220"/>
      <c r="N879" s="221" t="s">
        <v>40</v>
      </c>
      <c r="O879" s="74"/>
      <c r="P879" s="222" t="n">
        <f aca="false">O879*H879</f>
        <v>0</v>
      </c>
      <c r="Q879" s="222" t="n">
        <v>0</v>
      </c>
      <c r="R879" s="222" t="n">
        <f aca="false">Q879*H879</f>
        <v>0</v>
      </c>
      <c r="S879" s="222" t="n">
        <v>0</v>
      </c>
      <c r="T879" s="223" t="n">
        <f aca="false">S879*H879</f>
        <v>0</v>
      </c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R879" s="224" t="s">
        <v>152</v>
      </c>
      <c r="AT879" s="224" t="s">
        <v>148</v>
      </c>
      <c r="AU879" s="224" t="s">
        <v>85</v>
      </c>
      <c r="AY879" s="3" t="s">
        <v>146</v>
      </c>
      <c r="BE879" s="225" t="n">
        <f aca="false">IF(N879="základní",J879,0)</f>
        <v>0</v>
      </c>
      <c r="BF879" s="225" t="n">
        <f aca="false">IF(N879="snížená",J879,0)</f>
        <v>0</v>
      </c>
      <c r="BG879" s="225" t="n">
        <f aca="false">IF(N879="zákl. přenesená",J879,0)</f>
        <v>0</v>
      </c>
      <c r="BH879" s="225" t="n">
        <f aca="false">IF(N879="sníž. přenesená",J879,0)</f>
        <v>0</v>
      </c>
      <c r="BI879" s="225" t="n">
        <f aca="false">IF(N879="nulová",J879,0)</f>
        <v>0</v>
      </c>
      <c r="BJ879" s="3" t="s">
        <v>83</v>
      </c>
      <c r="BK879" s="225" t="n">
        <f aca="false">ROUND(I879*H879,2)</f>
        <v>0</v>
      </c>
      <c r="BL879" s="3" t="s">
        <v>152</v>
      </c>
      <c r="BM879" s="224" t="s">
        <v>991</v>
      </c>
    </row>
    <row r="880" s="31" customFormat="true" ht="24.15" hidden="false" customHeight="true" outlineLevel="0" collapsed="false">
      <c r="A880" s="24"/>
      <c r="B880" s="25"/>
      <c r="C880" s="212" t="s">
        <v>992</v>
      </c>
      <c r="D880" s="212" t="s">
        <v>148</v>
      </c>
      <c r="E880" s="213" t="s">
        <v>993</v>
      </c>
      <c r="F880" s="214" t="s">
        <v>994</v>
      </c>
      <c r="G880" s="215" t="s">
        <v>221</v>
      </c>
      <c r="H880" s="216" t="n">
        <v>1.099</v>
      </c>
      <c r="I880" s="217"/>
      <c r="J880" s="218" t="n">
        <f aca="false">ROUND(I880*H880,2)</f>
        <v>0</v>
      </c>
      <c r="K880" s="219"/>
      <c r="L880" s="30"/>
      <c r="M880" s="220"/>
      <c r="N880" s="221" t="s">
        <v>40</v>
      </c>
      <c r="O880" s="74"/>
      <c r="P880" s="222" t="n">
        <f aca="false">O880*H880</f>
        <v>0</v>
      </c>
      <c r="Q880" s="222" t="n">
        <v>1.05464</v>
      </c>
      <c r="R880" s="222" t="n">
        <f aca="false">Q880*H880</f>
        <v>1.15904936</v>
      </c>
      <c r="S880" s="222" t="n">
        <v>0</v>
      </c>
      <c r="T880" s="223" t="n">
        <f aca="false">S880*H880</f>
        <v>0</v>
      </c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R880" s="224" t="s">
        <v>152</v>
      </c>
      <c r="AT880" s="224" t="s">
        <v>148</v>
      </c>
      <c r="AU880" s="224" t="s">
        <v>85</v>
      </c>
      <c r="AY880" s="3" t="s">
        <v>146</v>
      </c>
      <c r="BE880" s="225" t="n">
        <f aca="false">IF(N880="základní",J880,0)</f>
        <v>0</v>
      </c>
      <c r="BF880" s="225" t="n">
        <f aca="false">IF(N880="snížená",J880,0)</f>
        <v>0</v>
      </c>
      <c r="BG880" s="225" t="n">
        <f aca="false">IF(N880="zákl. přenesená",J880,0)</f>
        <v>0</v>
      </c>
      <c r="BH880" s="225" t="n">
        <f aca="false">IF(N880="sníž. přenesená",J880,0)</f>
        <v>0</v>
      </c>
      <c r="BI880" s="225" t="n">
        <f aca="false">IF(N880="nulová",J880,0)</f>
        <v>0</v>
      </c>
      <c r="BJ880" s="3" t="s">
        <v>83</v>
      </c>
      <c r="BK880" s="225" t="n">
        <f aca="false">ROUND(I880*H880,2)</f>
        <v>0</v>
      </c>
      <c r="BL880" s="3" t="s">
        <v>152</v>
      </c>
      <c r="BM880" s="224" t="s">
        <v>995</v>
      </c>
    </row>
    <row r="881" s="226" customFormat="true" ht="12.8" hidden="false" customHeight="false" outlineLevel="0" collapsed="false">
      <c r="B881" s="227"/>
      <c r="C881" s="228"/>
      <c r="D881" s="229" t="s">
        <v>154</v>
      </c>
      <c r="E881" s="230"/>
      <c r="F881" s="231" t="s">
        <v>996</v>
      </c>
      <c r="G881" s="228"/>
      <c r="H881" s="232" t="n">
        <v>0.406</v>
      </c>
      <c r="I881" s="233"/>
      <c r="J881" s="228"/>
      <c r="K881" s="228"/>
      <c r="L881" s="234"/>
      <c r="M881" s="235"/>
      <c r="N881" s="236"/>
      <c r="O881" s="236"/>
      <c r="P881" s="236"/>
      <c r="Q881" s="236"/>
      <c r="R881" s="236"/>
      <c r="S881" s="236"/>
      <c r="T881" s="237"/>
      <c r="AT881" s="238" t="s">
        <v>154</v>
      </c>
      <c r="AU881" s="238" t="s">
        <v>85</v>
      </c>
      <c r="AV881" s="226" t="s">
        <v>85</v>
      </c>
      <c r="AW881" s="226" t="s">
        <v>31</v>
      </c>
      <c r="AX881" s="226" t="s">
        <v>75</v>
      </c>
      <c r="AY881" s="238" t="s">
        <v>146</v>
      </c>
    </row>
    <row r="882" s="226" customFormat="true" ht="12.8" hidden="false" customHeight="false" outlineLevel="0" collapsed="false">
      <c r="B882" s="227"/>
      <c r="C882" s="228"/>
      <c r="D882" s="229" t="s">
        <v>154</v>
      </c>
      <c r="E882" s="230"/>
      <c r="F882" s="231" t="s">
        <v>997</v>
      </c>
      <c r="G882" s="228"/>
      <c r="H882" s="232" t="n">
        <v>0.392</v>
      </c>
      <c r="I882" s="233"/>
      <c r="J882" s="228"/>
      <c r="K882" s="228"/>
      <c r="L882" s="234"/>
      <c r="M882" s="235"/>
      <c r="N882" s="236"/>
      <c r="O882" s="236"/>
      <c r="P882" s="236"/>
      <c r="Q882" s="236"/>
      <c r="R882" s="236"/>
      <c r="S882" s="236"/>
      <c r="T882" s="237"/>
      <c r="AT882" s="238" t="s">
        <v>154</v>
      </c>
      <c r="AU882" s="238" t="s">
        <v>85</v>
      </c>
      <c r="AV882" s="226" t="s">
        <v>85</v>
      </c>
      <c r="AW882" s="226" t="s">
        <v>31</v>
      </c>
      <c r="AX882" s="226" t="s">
        <v>75</v>
      </c>
      <c r="AY882" s="238" t="s">
        <v>146</v>
      </c>
    </row>
    <row r="883" s="226" customFormat="true" ht="12.8" hidden="false" customHeight="false" outlineLevel="0" collapsed="false">
      <c r="B883" s="227"/>
      <c r="C883" s="228"/>
      <c r="D883" s="229" t="s">
        <v>154</v>
      </c>
      <c r="E883" s="230"/>
      <c r="F883" s="231" t="s">
        <v>998</v>
      </c>
      <c r="G883" s="228"/>
      <c r="H883" s="232" t="n">
        <v>0.301</v>
      </c>
      <c r="I883" s="233"/>
      <c r="J883" s="228"/>
      <c r="K883" s="228"/>
      <c r="L883" s="234"/>
      <c r="M883" s="235"/>
      <c r="N883" s="236"/>
      <c r="O883" s="236"/>
      <c r="P883" s="236"/>
      <c r="Q883" s="236"/>
      <c r="R883" s="236"/>
      <c r="S883" s="236"/>
      <c r="T883" s="237"/>
      <c r="AT883" s="238" t="s">
        <v>154</v>
      </c>
      <c r="AU883" s="238" t="s">
        <v>85</v>
      </c>
      <c r="AV883" s="226" t="s">
        <v>85</v>
      </c>
      <c r="AW883" s="226" t="s">
        <v>31</v>
      </c>
      <c r="AX883" s="226" t="s">
        <v>75</v>
      </c>
      <c r="AY883" s="238" t="s">
        <v>146</v>
      </c>
    </row>
    <row r="884" s="239" customFormat="true" ht="12.8" hidden="false" customHeight="false" outlineLevel="0" collapsed="false">
      <c r="B884" s="240"/>
      <c r="C884" s="241"/>
      <c r="D884" s="229" t="s">
        <v>154</v>
      </c>
      <c r="E884" s="242"/>
      <c r="F884" s="243" t="s">
        <v>159</v>
      </c>
      <c r="G884" s="241"/>
      <c r="H884" s="244" t="n">
        <v>1.099</v>
      </c>
      <c r="I884" s="245"/>
      <c r="J884" s="241"/>
      <c r="K884" s="241"/>
      <c r="L884" s="246"/>
      <c r="M884" s="247"/>
      <c r="N884" s="248"/>
      <c r="O884" s="248"/>
      <c r="P884" s="248"/>
      <c r="Q884" s="248"/>
      <c r="R884" s="248"/>
      <c r="S884" s="248"/>
      <c r="T884" s="249"/>
      <c r="AT884" s="250" t="s">
        <v>154</v>
      </c>
      <c r="AU884" s="250" t="s">
        <v>85</v>
      </c>
      <c r="AV884" s="239" t="s">
        <v>152</v>
      </c>
      <c r="AW884" s="239" t="s">
        <v>31</v>
      </c>
      <c r="AX884" s="239" t="s">
        <v>83</v>
      </c>
      <c r="AY884" s="250" t="s">
        <v>146</v>
      </c>
    </row>
    <row r="885" s="31" customFormat="true" ht="24.15" hidden="false" customHeight="true" outlineLevel="0" collapsed="false">
      <c r="A885" s="24"/>
      <c r="B885" s="25"/>
      <c r="C885" s="212" t="s">
        <v>999</v>
      </c>
      <c r="D885" s="212" t="s">
        <v>148</v>
      </c>
      <c r="E885" s="213" t="s">
        <v>1000</v>
      </c>
      <c r="F885" s="214" t="s">
        <v>1001</v>
      </c>
      <c r="G885" s="215" t="s">
        <v>662</v>
      </c>
      <c r="H885" s="216" t="n">
        <v>180.84</v>
      </c>
      <c r="I885" s="217"/>
      <c r="J885" s="218" t="n">
        <f aca="false">ROUND(I885*H885,2)</f>
        <v>0</v>
      </c>
      <c r="K885" s="219"/>
      <c r="L885" s="30"/>
      <c r="M885" s="220"/>
      <c r="N885" s="221" t="s">
        <v>40</v>
      </c>
      <c r="O885" s="74"/>
      <c r="P885" s="222" t="n">
        <f aca="false">O885*H885</f>
        <v>0</v>
      </c>
      <c r="Q885" s="222" t="n">
        <v>0.02257</v>
      </c>
      <c r="R885" s="222" t="n">
        <f aca="false">Q885*H885</f>
        <v>4.0815588</v>
      </c>
      <c r="S885" s="222" t="n">
        <v>0</v>
      </c>
      <c r="T885" s="223" t="n">
        <f aca="false">S885*H885</f>
        <v>0</v>
      </c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R885" s="224" t="s">
        <v>152</v>
      </c>
      <c r="AT885" s="224" t="s">
        <v>148</v>
      </c>
      <c r="AU885" s="224" t="s">
        <v>85</v>
      </c>
      <c r="AY885" s="3" t="s">
        <v>146</v>
      </c>
      <c r="BE885" s="225" t="n">
        <f aca="false">IF(N885="základní",J885,0)</f>
        <v>0</v>
      </c>
      <c r="BF885" s="225" t="n">
        <f aca="false">IF(N885="snížená",J885,0)</f>
        <v>0</v>
      </c>
      <c r="BG885" s="225" t="n">
        <f aca="false">IF(N885="zákl. přenesená",J885,0)</f>
        <v>0</v>
      </c>
      <c r="BH885" s="225" t="n">
        <f aca="false">IF(N885="sníž. přenesená",J885,0)</f>
        <v>0</v>
      </c>
      <c r="BI885" s="225" t="n">
        <f aca="false">IF(N885="nulová",J885,0)</f>
        <v>0</v>
      </c>
      <c r="BJ885" s="3" t="s">
        <v>83</v>
      </c>
      <c r="BK885" s="225" t="n">
        <f aca="false">ROUND(I885*H885,2)</f>
        <v>0</v>
      </c>
      <c r="BL885" s="3" t="s">
        <v>152</v>
      </c>
      <c r="BM885" s="224" t="s">
        <v>1002</v>
      </c>
    </row>
    <row r="886" s="226" customFormat="true" ht="12.8" hidden="false" customHeight="false" outlineLevel="0" collapsed="false">
      <c r="B886" s="227"/>
      <c r="C886" s="228"/>
      <c r="D886" s="229" t="s">
        <v>154</v>
      </c>
      <c r="E886" s="230"/>
      <c r="F886" s="231" t="s">
        <v>1003</v>
      </c>
      <c r="G886" s="228"/>
      <c r="H886" s="232" t="n">
        <v>34.9</v>
      </c>
      <c r="I886" s="233"/>
      <c r="J886" s="228"/>
      <c r="K886" s="228"/>
      <c r="L886" s="234"/>
      <c r="M886" s="235"/>
      <c r="N886" s="236"/>
      <c r="O886" s="236"/>
      <c r="P886" s="236"/>
      <c r="Q886" s="236"/>
      <c r="R886" s="236"/>
      <c r="S886" s="236"/>
      <c r="T886" s="237"/>
      <c r="AT886" s="238" t="s">
        <v>154</v>
      </c>
      <c r="AU886" s="238" t="s">
        <v>85</v>
      </c>
      <c r="AV886" s="226" t="s">
        <v>85</v>
      </c>
      <c r="AW886" s="226" t="s">
        <v>31</v>
      </c>
      <c r="AX886" s="226" t="s">
        <v>75</v>
      </c>
      <c r="AY886" s="238" t="s">
        <v>146</v>
      </c>
    </row>
    <row r="887" s="226" customFormat="true" ht="12.8" hidden="false" customHeight="false" outlineLevel="0" collapsed="false">
      <c r="B887" s="227"/>
      <c r="C887" s="228"/>
      <c r="D887" s="229" t="s">
        <v>154</v>
      </c>
      <c r="E887" s="230"/>
      <c r="F887" s="231" t="s">
        <v>1004</v>
      </c>
      <c r="G887" s="228"/>
      <c r="H887" s="232" t="n">
        <v>17.14</v>
      </c>
      <c r="I887" s="233"/>
      <c r="J887" s="228"/>
      <c r="K887" s="228"/>
      <c r="L887" s="234"/>
      <c r="M887" s="235"/>
      <c r="N887" s="236"/>
      <c r="O887" s="236"/>
      <c r="P887" s="236"/>
      <c r="Q887" s="236"/>
      <c r="R887" s="236"/>
      <c r="S887" s="236"/>
      <c r="T887" s="237"/>
      <c r="AT887" s="238" t="s">
        <v>154</v>
      </c>
      <c r="AU887" s="238" t="s">
        <v>85</v>
      </c>
      <c r="AV887" s="226" t="s">
        <v>85</v>
      </c>
      <c r="AW887" s="226" t="s">
        <v>31</v>
      </c>
      <c r="AX887" s="226" t="s">
        <v>75</v>
      </c>
      <c r="AY887" s="238" t="s">
        <v>146</v>
      </c>
    </row>
    <row r="888" s="226" customFormat="true" ht="12.8" hidden="false" customHeight="false" outlineLevel="0" collapsed="false">
      <c r="B888" s="227"/>
      <c r="C888" s="228"/>
      <c r="D888" s="229" t="s">
        <v>154</v>
      </c>
      <c r="E888" s="230"/>
      <c r="F888" s="231" t="s">
        <v>1005</v>
      </c>
      <c r="G888" s="228"/>
      <c r="H888" s="232" t="n">
        <v>16.235</v>
      </c>
      <c r="I888" s="233"/>
      <c r="J888" s="228"/>
      <c r="K888" s="228"/>
      <c r="L888" s="234"/>
      <c r="M888" s="235"/>
      <c r="N888" s="236"/>
      <c r="O888" s="236"/>
      <c r="P888" s="236"/>
      <c r="Q888" s="236"/>
      <c r="R888" s="236"/>
      <c r="S888" s="236"/>
      <c r="T888" s="237"/>
      <c r="AT888" s="238" t="s">
        <v>154</v>
      </c>
      <c r="AU888" s="238" t="s">
        <v>85</v>
      </c>
      <c r="AV888" s="226" t="s">
        <v>85</v>
      </c>
      <c r="AW888" s="226" t="s">
        <v>31</v>
      </c>
      <c r="AX888" s="226" t="s">
        <v>75</v>
      </c>
      <c r="AY888" s="238" t="s">
        <v>146</v>
      </c>
    </row>
    <row r="889" s="226" customFormat="true" ht="12.8" hidden="false" customHeight="false" outlineLevel="0" collapsed="false">
      <c r="B889" s="227"/>
      <c r="C889" s="228"/>
      <c r="D889" s="229" t="s">
        <v>154</v>
      </c>
      <c r="E889" s="230"/>
      <c r="F889" s="231" t="s">
        <v>1006</v>
      </c>
      <c r="G889" s="228"/>
      <c r="H889" s="232" t="n">
        <v>17.14</v>
      </c>
      <c r="I889" s="233"/>
      <c r="J889" s="228"/>
      <c r="K889" s="228"/>
      <c r="L889" s="234"/>
      <c r="M889" s="235"/>
      <c r="N889" s="236"/>
      <c r="O889" s="236"/>
      <c r="P889" s="236"/>
      <c r="Q889" s="236"/>
      <c r="R889" s="236"/>
      <c r="S889" s="236"/>
      <c r="T889" s="237"/>
      <c r="AT889" s="238" t="s">
        <v>154</v>
      </c>
      <c r="AU889" s="238" t="s">
        <v>85</v>
      </c>
      <c r="AV889" s="226" t="s">
        <v>85</v>
      </c>
      <c r="AW889" s="226" t="s">
        <v>31</v>
      </c>
      <c r="AX889" s="226" t="s">
        <v>75</v>
      </c>
      <c r="AY889" s="238" t="s">
        <v>146</v>
      </c>
    </row>
    <row r="890" s="226" customFormat="true" ht="12.8" hidden="false" customHeight="false" outlineLevel="0" collapsed="false">
      <c r="B890" s="227"/>
      <c r="C890" s="228"/>
      <c r="D890" s="229" t="s">
        <v>154</v>
      </c>
      <c r="E890" s="230"/>
      <c r="F890" s="231" t="s">
        <v>1007</v>
      </c>
      <c r="G890" s="228"/>
      <c r="H890" s="232" t="n">
        <v>16.235</v>
      </c>
      <c r="I890" s="233"/>
      <c r="J890" s="228"/>
      <c r="K890" s="228"/>
      <c r="L890" s="234"/>
      <c r="M890" s="235"/>
      <c r="N890" s="236"/>
      <c r="O890" s="236"/>
      <c r="P890" s="236"/>
      <c r="Q890" s="236"/>
      <c r="R890" s="236"/>
      <c r="S890" s="236"/>
      <c r="T890" s="237"/>
      <c r="AT890" s="238" t="s">
        <v>154</v>
      </c>
      <c r="AU890" s="238" t="s">
        <v>85</v>
      </c>
      <c r="AV890" s="226" t="s">
        <v>85</v>
      </c>
      <c r="AW890" s="226" t="s">
        <v>31</v>
      </c>
      <c r="AX890" s="226" t="s">
        <v>75</v>
      </c>
      <c r="AY890" s="238" t="s">
        <v>146</v>
      </c>
    </row>
    <row r="891" s="226" customFormat="true" ht="12.8" hidden="false" customHeight="false" outlineLevel="0" collapsed="false">
      <c r="B891" s="227"/>
      <c r="C891" s="228"/>
      <c r="D891" s="229" t="s">
        <v>154</v>
      </c>
      <c r="E891" s="230"/>
      <c r="F891" s="231" t="s">
        <v>1008</v>
      </c>
      <c r="G891" s="228"/>
      <c r="H891" s="232" t="n">
        <v>22.7</v>
      </c>
      <c r="I891" s="233"/>
      <c r="J891" s="228"/>
      <c r="K891" s="228"/>
      <c r="L891" s="234"/>
      <c r="M891" s="235"/>
      <c r="N891" s="236"/>
      <c r="O891" s="236"/>
      <c r="P891" s="236"/>
      <c r="Q891" s="236"/>
      <c r="R891" s="236"/>
      <c r="S891" s="236"/>
      <c r="T891" s="237"/>
      <c r="AT891" s="238" t="s">
        <v>154</v>
      </c>
      <c r="AU891" s="238" t="s">
        <v>85</v>
      </c>
      <c r="AV891" s="226" t="s">
        <v>85</v>
      </c>
      <c r="AW891" s="226" t="s">
        <v>31</v>
      </c>
      <c r="AX891" s="226" t="s">
        <v>75</v>
      </c>
      <c r="AY891" s="238" t="s">
        <v>146</v>
      </c>
    </row>
    <row r="892" s="226" customFormat="true" ht="12.8" hidden="false" customHeight="false" outlineLevel="0" collapsed="false">
      <c r="B892" s="227"/>
      <c r="C892" s="228"/>
      <c r="D892" s="229" t="s">
        <v>154</v>
      </c>
      <c r="E892" s="230"/>
      <c r="F892" s="231" t="s">
        <v>1009</v>
      </c>
      <c r="G892" s="228"/>
      <c r="H892" s="232" t="n">
        <v>24.83</v>
      </c>
      <c r="I892" s="233"/>
      <c r="J892" s="228"/>
      <c r="K892" s="228"/>
      <c r="L892" s="234"/>
      <c r="M892" s="235"/>
      <c r="N892" s="236"/>
      <c r="O892" s="236"/>
      <c r="P892" s="236"/>
      <c r="Q892" s="236"/>
      <c r="R892" s="236"/>
      <c r="S892" s="236"/>
      <c r="T892" s="237"/>
      <c r="AT892" s="238" t="s">
        <v>154</v>
      </c>
      <c r="AU892" s="238" t="s">
        <v>85</v>
      </c>
      <c r="AV892" s="226" t="s">
        <v>85</v>
      </c>
      <c r="AW892" s="226" t="s">
        <v>31</v>
      </c>
      <c r="AX892" s="226" t="s">
        <v>75</v>
      </c>
      <c r="AY892" s="238" t="s">
        <v>146</v>
      </c>
    </row>
    <row r="893" s="226" customFormat="true" ht="12.8" hidden="false" customHeight="false" outlineLevel="0" collapsed="false">
      <c r="B893" s="227"/>
      <c r="C893" s="228"/>
      <c r="D893" s="229" t="s">
        <v>154</v>
      </c>
      <c r="E893" s="230"/>
      <c r="F893" s="231" t="s">
        <v>1010</v>
      </c>
      <c r="G893" s="228"/>
      <c r="H893" s="232" t="n">
        <v>-5.23</v>
      </c>
      <c r="I893" s="233"/>
      <c r="J893" s="228"/>
      <c r="K893" s="228"/>
      <c r="L893" s="234"/>
      <c r="M893" s="235"/>
      <c r="N893" s="236"/>
      <c r="O893" s="236"/>
      <c r="P893" s="236"/>
      <c r="Q893" s="236"/>
      <c r="R893" s="236"/>
      <c r="S893" s="236"/>
      <c r="T893" s="237"/>
      <c r="AT893" s="238" t="s">
        <v>154</v>
      </c>
      <c r="AU893" s="238" t="s">
        <v>85</v>
      </c>
      <c r="AV893" s="226" t="s">
        <v>85</v>
      </c>
      <c r="AW893" s="226" t="s">
        <v>31</v>
      </c>
      <c r="AX893" s="226" t="s">
        <v>75</v>
      </c>
      <c r="AY893" s="238" t="s">
        <v>146</v>
      </c>
    </row>
    <row r="894" s="226" customFormat="true" ht="12.8" hidden="false" customHeight="false" outlineLevel="0" collapsed="false">
      <c r="B894" s="227"/>
      <c r="C894" s="228"/>
      <c r="D894" s="229" t="s">
        <v>154</v>
      </c>
      <c r="E894" s="230"/>
      <c r="F894" s="231" t="s">
        <v>1011</v>
      </c>
      <c r="G894" s="228"/>
      <c r="H894" s="232" t="n">
        <v>13.88</v>
      </c>
      <c r="I894" s="233"/>
      <c r="J894" s="228"/>
      <c r="K894" s="228"/>
      <c r="L894" s="234"/>
      <c r="M894" s="235"/>
      <c r="N894" s="236"/>
      <c r="O894" s="236"/>
      <c r="P894" s="236"/>
      <c r="Q894" s="236"/>
      <c r="R894" s="236"/>
      <c r="S894" s="236"/>
      <c r="T894" s="237"/>
      <c r="AT894" s="238" t="s">
        <v>154</v>
      </c>
      <c r="AU894" s="238" t="s">
        <v>85</v>
      </c>
      <c r="AV894" s="226" t="s">
        <v>85</v>
      </c>
      <c r="AW894" s="226" t="s">
        <v>31</v>
      </c>
      <c r="AX894" s="226" t="s">
        <v>75</v>
      </c>
      <c r="AY894" s="238" t="s">
        <v>146</v>
      </c>
    </row>
    <row r="895" s="226" customFormat="true" ht="12.8" hidden="false" customHeight="false" outlineLevel="0" collapsed="false">
      <c r="B895" s="227"/>
      <c r="C895" s="228"/>
      <c r="D895" s="229" t="s">
        <v>154</v>
      </c>
      <c r="E895" s="230"/>
      <c r="F895" s="231" t="s">
        <v>1012</v>
      </c>
      <c r="G895" s="228"/>
      <c r="H895" s="232" t="n">
        <v>11.655</v>
      </c>
      <c r="I895" s="233"/>
      <c r="J895" s="228"/>
      <c r="K895" s="228"/>
      <c r="L895" s="234"/>
      <c r="M895" s="235"/>
      <c r="N895" s="236"/>
      <c r="O895" s="236"/>
      <c r="P895" s="236"/>
      <c r="Q895" s="236"/>
      <c r="R895" s="236"/>
      <c r="S895" s="236"/>
      <c r="T895" s="237"/>
      <c r="AT895" s="238" t="s">
        <v>154</v>
      </c>
      <c r="AU895" s="238" t="s">
        <v>85</v>
      </c>
      <c r="AV895" s="226" t="s">
        <v>85</v>
      </c>
      <c r="AW895" s="226" t="s">
        <v>31</v>
      </c>
      <c r="AX895" s="226" t="s">
        <v>75</v>
      </c>
      <c r="AY895" s="238" t="s">
        <v>146</v>
      </c>
    </row>
    <row r="896" s="226" customFormat="true" ht="12.8" hidden="false" customHeight="false" outlineLevel="0" collapsed="false">
      <c r="B896" s="227"/>
      <c r="C896" s="228"/>
      <c r="D896" s="229" t="s">
        <v>154</v>
      </c>
      <c r="E896" s="230"/>
      <c r="F896" s="231" t="s">
        <v>1013</v>
      </c>
      <c r="G896" s="228"/>
      <c r="H896" s="232" t="n">
        <v>11.355</v>
      </c>
      <c r="I896" s="233"/>
      <c r="J896" s="228"/>
      <c r="K896" s="228"/>
      <c r="L896" s="234"/>
      <c r="M896" s="235"/>
      <c r="N896" s="236"/>
      <c r="O896" s="236"/>
      <c r="P896" s="236"/>
      <c r="Q896" s="236"/>
      <c r="R896" s="236"/>
      <c r="S896" s="236"/>
      <c r="T896" s="237"/>
      <c r="AT896" s="238" t="s">
        <v>154</v>
      </c>
      <c r="AU896" s="238" t="s">
        <v>85</v>
      </c>
      <c r="AV896" s="226" t="s">
        <v>85</v>
      </c>
      <c r="AW896" s="226" t="s">
        <v>31</v>
      </c>
      <c r="AX896" s="226" t="s">
        <v>75</v>
      </c>
      <c r="AY896" s="238" t="s">
        <v>146</v>
      </c>
    </row>
    <row r="897" s="239" customFormat="true" ht="12.8" hidden="false" customHeight="false" outlineLevel="0" collapsed="false">
      <c r="B897" s="240"/>
      <c r="C897" s="241"/>
      <c r="D897" s="229" t="s">
        <v>154</v>
      </c>
      <c r="E897" s="242"/>
      <c r="F897" s="243" t="s">
        <v>159</v>
      </c>
      <c r="G897" s="241"/>
      <c r="H897" s="244" t="n">
        <v>180.84</v>
      </c>
      <c r="I897" s="245"/>
      <c r="J897" s="241"/>
      <c r="K897" s="241"/>
      <c r="L897" s="246"/>
      <c r="M897" s="247"/>
      <c r="N897" s="248"/>
      <c r="O897" s="248"/>
      <c r="P897" s="248"/>
      <c r="Q897" s="248"/>
      <c r="R897" s="248"/>
      <c r="S897" s="248"/>
      <c r="T897" s="249"/>
      <c r="AT897" s="250" t="s">
        <v>154</v>
      </c>
      <c r="AU897" s="250" t="s">
        <v>85</v>
      </c>
      <c r="AV897" s="239" t="s">
        <v>152</v>
      </c>
      <c r="AW897" s="239" t="s">
        <v>31</v>
      </c>
      <c r="AX897" s="239" t="s">
        <v>83</v>
      </c>
      <c r="AY897" s="250" t="s">
        <v>146</v>
      </c>
    </row>
    <row r="898" s="31" customFormat="true" ht="14.4" hidden="false" customHeight="true" outlineLevel="0" collapsed="false">
      <c r="A898" s="24"/>
      <c r="B898" s="25"/>
      <c r="C898" s="212" t="s">
        <v>1014</v>
      </c>
      <c r="D898" s="212" t="s">
        <v>148</v>
      </c>
      <c r="E898" s="213" t="s">
        <v>1015</v>
      </c>
      <c r="F898" s="214" t="s">
        <v>1016</v>
      </c>
      <c r="G898" s="215" t="s">
        <v>151</v>
      </c>
      <c r="H898" s="216" t="n">
        <v>1.634</v>
      </c>
      <c r="I898" s="217"/>
      <c r="J898" s="218" t="n">
        <f aca="false">ROUND(I898*H898,2)</f>
        <v>0</v>
      </c>
      <c r="K898" s="219"/>
      <c r="L898" s="30"/>
      <c r="M898" s="220"/>
      <c r="N898" s="221" t="s">
        <v>40</v>
      </c>
      <c r="O898" s="74"/>
      <c r="P898" s="222" t="n">
        <f aca="false">O898*H898</f>
        <v>0</v>
      </c>
      <c r="Q898" s="222" t="n">
        <v>2.4534</v>
      </c>
      <c r="R898" s="222" t="n">
        <f aca="false">Q898*H898</f>
        <v>4.0088556</v>
      </c>
      <c r="S898" s="222" t="n">
        <v>0</v>
      </c>
      <c r="T898" s="223" t="n">
        <f aca="false">S898*H898</f>
        <v>0</v>
      </c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R898" s="224" t="s">
        <v>152</v>
      </c>
      <c r="AT898" s="224" t="s">
        <v>148</v>
      </c>
      <c r="AU898" s="224" t="s">
        <v>85</v>
      </c>
      <c r="AY898" s="3" t="s">
        <v>146</v>
      </c>
      <c r="BE898" s="225" t="n">
        <f aca="false">IF(N898="základní",J898,0)</f>
        <v>0</v>
      </c>
      <c r="BF898" s="225" t="n">
        <f aca="false">IF(N898="snížená",J898,0)</f>
        <v>0</v>
      </c>
      <c r="BG898" s="225" t="n">
        <f aca="false">IF(N898="zákl. přenesená",J898,0)</f>
        <v>0</v>
      </c>
      <c r="BH898" s="225" t="n">
        <f aca="false">IF(N898="sníž. přenesená",J898,0)</f>
        <v>0</v>
      </c>
      <c r="BI898" s="225" t="n">
        <f aca="false">IF(N898="nulová",J898,0)</f>
        <v>0</v>
      </c>
      <c r="BJ898" s="3" t="s">
        <v>83</v>
      </c>
      <c r="BK898" s="225" t="n">
        <f aca="false">ROUND(I898*H898,2)</f>
        <v>0</v>
      </c>
      <c r="BL898" s="3" t="s">
        <v>152</v>
      </c>
      <c r="BM898" s="224" t="s">
        <v>1017</v>
      </c>
    </row>
    <row r="899" s="226" customFormat="true" ht="12.8" hidden="false" customHeight="false" outlineLevel="0" collapsed="false">
      <c r="B899" s="227"/>
      <c r="C899" s="228"/>
      <c r="D899" s="229" t="s">
        <v>154</v>
      </c>
      <c r="E899" s="230"/>
      <c r="F899" s="231" t="s">
        <v>1018</v>
      </c>
      <c r="G899" s="228"/>
      <c r="H899" s="232" t="n">
        <v>0.24</v>
      </c>
      <c r="I899" s="233"/>
      <c r="J899" s="228"/>
      <c r="K899" s="228"/>
      <c r="L899" s="234"/>
      <c r="M899" s="235"/>
      <c r="N899" s="236"/>
      <c r="O899" s="236"/>
      <c r="P899" s="236"/>
      <c r="Q899" s="236"/>
      <c r="R899" s="236"/>
      <c r="S899" s="236"/>
      <c r="T899" s="237"/>
      <c r="AT899" s="238" t="s">
        <v>154</v>
      </c>
      <c r="AU899" s="238" t="s">
        <v>85</v>
      </c>
      <c r="AV899" s="226" t="s">
        <v>85</v>
      </c>
      <c r="AW899" s="226" t="s">
        <v>31</v>
      </c>
      <c r="AX899" s="226" t="s">
        <v>75</v>
      </c>
      <c r="AY899" s="238" t="s">
        <v>146</v>
      </c>
    </row>
    <row r="900" s="226" customFormat="true" ht="12.8" hidden="false" customHeight="false" outlineLevel="0" collapsed="false">
      <c r="B900" s="227"/>
      <c r="C900" s="228"/>
      <c r="D900" s="229" t="s">
        <v>154</v>
      </c>
      <c r="E900" s="230"/>
      <c r="F900" s="231" t="s">
        <v>1019</v>
      </c>
      <c r="G900" s="228"/>
      <c r="H900" s="232" t="n">
        <v>0.435</v>
      </c>
      <c r="I900" s="233"/>
      <c r="J900" s="228"/>
      <c r="K900" s="228"/>
      <c r="L900" s="234"/>
      <c r="M900" s="235"/>
      <c r="N900" s="236"/>
      <c r="O900" s="236"/>
      <c r="P900" s="236"/>
      <c r="Q900" s="236"/>
      <c r="R900" s="236"/>
      <c r="S900" s="236"/>
      <c r="T900" s="237"/>
      <c r="AT900" s="238" t="s">
        <v>154</v>
      </c>
      <c r="AU900" s="238" t="s">
        <v>85</v>
      </c>
      <c r="AV900" s="226" t="s">
        <v>85</v>
      </c>
      <c r="AW900" s="226" t="s">
        <v>31</v>
      </c>
      <c r="AX900" s="226" t="s">
        <v>75</v>
      </c>
      <c r="AY900" s="238" t="s">
        <v>146</v>
      </c>
    </row>
    <row r="901" s="226" customFormat="true" ht="12.8" hidden="false" customHeight="false" outlineLevel="0" collapsed="false">
      <c r="B901" s="227"/>
      <c r="C901" s="228"/>
      <c r="D901" s="229" t="s">
        <v>154</v>
      </c>
      <c r="E901" s="230"/>
      <c r="F901" s="231" t="s">
        <v>1020</v>
      </c>
      <c r="G901" s="228"/>
      <c r="H901" s="232" t="n">
        <v>0.399</v>
      </c>
      <c r="I901" s="233"/>
      <c r="J901" s="228"/>
      <c r="K901" s="228"/>
      <c r="L901" s="234"/>
      <c r="M901" s="235"/>
      <c r="N901" s="236"/>
      <c r="O901" s="236"/>
      <c r="P901" s="236"/>
      <c r="Q901" s="236"/>
      <c r="R901" s="236"/>
      <c r="S901" s="236"/>
      <c r="T901" s="237"/>
      <c r="AT901" s="238" t="s">
        <v>154</v>
      </c>
      <c r="AU901" s="238" t="s">
        <v>85</v>
      </c>
      <c r="AV901" s="226" t="s">
        <v>85</v>
      </c>
      <c r="AW901" s="226" t="s">
        <v>31</v>
      </c>
      <c r="AX901" s="226" t="s">
        <v>75</v>
      </c>
      <c r="AY901" s="238" t="s">
        <v>146</v>
      </c>
    </row>
    <row r="902" s="226" customFormat="true" ht="12.8" hidden="false" customHeight="false" outlineLevel="0" collapsed="false">
      <c r="B902" s="227"/>
      <c r="C902" s="228"/>
      <c r="D902" s="229" t="s">
        <v>154</v>
      </c>
      <c r="E902" s="230"/>
      <c r="F902" s="231" t="s">
        <v>1021</v>
      </c>
      <c r="G902" s="228"/>
      <c r="H902" s="232" t="n">
        <v>0.333</v>
      </c>
      <c r="I902" s="233"/>
      <c r="J902" s="228"/>
      <c r="K902" s="228"/>
      <c r="L902" s="234"/>
      <c r="M902" s="235"/>
      <c r="N902" s="236"/>
      <c r="O902" s="236"/>
      <c r="P902" s="236"/>
      <c r="Q902" s="236"/>
      <c r="R902" s="236"/>
      <c r="S902" s="236"/>
      <c r="T902" s="237"/>
      <c r="AT902" s="238" t="s">
        <v>154</v>
      </c>
      <c r="AU902" s="238" t="s">
        <v>85</v>
      </c>
      <c r="AV902" s="226" t="s">
        <v>85</v>
      </c>
      <c r="AW902" s="226" t="s">
        <v>31</v>
      </c>
      <c r="AX902" s="226" t="s">
        <v>75</v>
      </c>
      <c r="AY902" s="238" t="s">
        <v>146</v>
      </c>
    </row>
    <row r="903" s="226" customFormat="true" ht="12.8" hidden="false" customHeight="false" outlineLevel="0" collapsed="false">
      <c r="B903" s="227"/>
      <c r="C903" s="228"/>
      <c r="D903" s="229" t="s">
        <v>154</v>
      </c>
      <c r="E903" s="230"/>
      <c r="F903" s="231" t="s">
        <v>1022</v>
      </c>
      <c r="G903" s="228"/>
      <c r="H903" s="232" t="n">
        <v>0.227</v>
      </c>
      <c r="I903" s="233"/>
      <c r="J903" s="228"/>
      <c r="K903" s="228"/>
      <c r="L903" s="234"/>
      <c r="M903" s="235"/>
      <c r="N903" s="236"/>
      <c r="O903" s="236"/>
      <c r="P903" s="236"/>
      <c r="Q903" s="236"/>
      <c r="R903" s="236"/>
      <c r="S903" s="236"/>
      <c r="T903" s="237"/>
      <c r="AT903" s="238" t="s">
        <v>154</v>
      </c>
      <c r="AU903" s="238" t="s">
        <v>85</v>
      </c>
      <c r="AV903" s="226" t="s">
        <v>85</v>
      </c>
      <c r="AW903" s="226" t="s">
        <v>31</v>
      </c>
      <c r="AX903" s="226" t="s">
        <v>75</v>
      </c>
      <c r="AY903" s="238" t="s">
        <v>146</v>
      </c>
    </row>
    <row r="904" s="239" customFormat="true" ht="12.8" hidden="false" customHeight="false" outlineLevel="0" collapsed="false">
      <c r="B904" s="240"/>
      <c r="C904" s="241"/>
      <c r="D904" s="229" t="s">
        <v>154</v>
      </c>
      <c r="E904" s="242"/>
      <c r="F904" s="243" t="s">
        <v>159</v>
      </c>
      <c r="G904" s="241"/>
      <c r="H904" s="244" t="n">
        <v>1.634</v>
      </c>
      <c r="I904" s="245"/>
      <c r="J904" s="241"/>
      <c r="K904" s="241"/>
      <c r="L904" s="246"/>
      <c r="M904" s="247"/>
      <c r="N904" s="248"/>
      <c r="O904" s="248"/>
      <c r="P904" s="248"/>
      <c r="Q904" s="248"/>
      <c r="R904" s="248"/>
      <c r="S904" s="248"/>
      <c r="T904" s="249"/>
      <c r="AT904" s="250" t="s">
        <v>154</v>
      </c>
      <c r="AU904" s="250" t="s">
        <v>85</v>
      </c>
      <c r="AV904" s="239" t="s">
        <v>152</v>
      </c>
      <c r="AW904" s="239" t="s">
        <v>31</v>
      </c>
      <c r="AX904" s="239" t="s">
        <v>83</v>
      </c>
      <c r="AY904" s="250" t="s">
        <v>146</v>
      </c>
    </row>
    <row r="905" s="31" customFormat="true" ht="14.4" hidden="false" customHeight="true" outlineLevel="0" collapsed="false">
      <c r="A905" s="24"/>
      <c r="B905" s="25"/>
      <c r="C905" s="212" t="s">
        <v>1023</v>
      </c>
      <c r="D905" s="212" t="s">
        <v>148</v>
      </c>
      <c r="E905" s="213" t="s">
        <v>1024</v>
      </c>
      <c r="F905" s="214" t="s">
        <v>1025</v>
      </c>
      <c r="G905" s="215" t="s">
        <v>227</v>
      </c>
      <c r="H905" s="216" t="n">
        <v>28.078</v>
      </c>
      <c r="I905" s="217"/>
      <c r="J905" s="218" t="n">
        <f aca="false">ROUND(I905*H905,2)</f>
        <v>0</v>
      </c>
      <c r="K905" s="219"/>
      <c r="L905" s="30"/>
      <c r="M905" s="220"/>
      <c r="N905" s="221" t="s">
        <v>40</v>
      </c>
      <c r="O905" s="74"/>
      <c r="P905" s="222" t="n">
        <f aca="false">O905*H905</f>
        <v>0</v>
      </c>
      <c r="Q905" s="222" t="n">
        <v>0.00519</v>
      </c>
      <c r="R905" s="222" t="n">
        <f aca="false">Q905*H905</f>
        <v>0.14572482</v>
      </c>
      <c r="S905" s="222" t="n">
        <v>0</v>
      </c>
      <c r="T905" s="223" t="n">
        <f aca="false">S905*H905</f>
        <v>0</v>
      </c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R905" s="224" t="s">
        <v>152</v>
      </c>
      <c r="AT905" s="224" t="s">
        <v>148</v>
      </c>
      <c r="AU905" s="224" t="s">
        <v>85</v>
      </c>
      <c r="AY905" s="3" t="s">
        <v>146</v>
      </c>
      <c r="BE905" s="225" t="n">
        <f aca="false">IF(N905="základní",J905,0)</f>
        <v>0</v>
      </c>
      <c r="BF905" s="225" t="n">
        <f aca="false">IF(N905="snížená",J905,0)</f>
        <v>0</v>
      </c>
      <c r="BG905" s="225" t="n">
        <f aca="false">IF(N905="zákl. přenesená",J905,0)</f>
        <v>0</v>
      </c>
      <c r="BH905" s="225" t="n">
        <f aca="false">IF(N905="sníž. přenesená",J905,0)</f>
        <v>0</v>
      </c>
      <c r="BI905" s="225" t="n">
        <f aca="false">IF(N905="nulová",J905,0)</f>
        <v>0</v>
      </c>
      <c r="BJ905" s="3" t="s">
        <v>83</v>
      </c>
      <c r="BK905" s="225" t="n">
        <f aca="false">ROUND(I905*H905,2)</f>
        <v>0</v>
      </c>
      <c r="BL905" s="3" t="s">
        <v>152</v>
      </c>
      <c r="BM905" s="224" t="s">
        <v>1026</v>
      </c>
    </row>
    <row r="906" s="226" customFormat="true" ht="12.8" hidden="false" customHeight="false" outlineLevel="0" collapsed="false">
      <c r="B906" s="227"/>
      <c r="C906" s="228"/>
      <c r="D906" s="229" t="s">
        <v>154</v>
      </c>
      <c r="E906" s="230"/>
      <c r="F906" s="231" t="s">
        <v>1027</v>
      </c>
      <c r="G906" s="228"/>
      <c r="H906" s="232" t="n">
        <v>11.9</v>
      </c>
      <c r="I906" s="233"/>
      <c r="J906" s="228"/>
      <c r="K906" s="228"/>
      <c r="L906" s="234"/>
      <c r="M906" s="235"/>
      <c r="N906" s="236"/>
      <c r="O906" s="236"/>
      <c r="P906" s="236"/>
      <c r="Q906" s="236"/>
      <c r="R906" s="236"/>
      <c r="S906" s="236"/>
      <c r="T906" s="237"/>
      <c r="AT906" s="238" t="s">
        <v>154</v>
      </c>
      <c r="AU906" s="238" t="s">
        <v>85</v>
      </c>
      <c r="AV906" s="226" t="s">
        <v>85</v>
      </c>
      <c r="AW906" s="226" t="s">
        <v>31</v>
      </c>
      <c r="AX906" s="226" t="s">
        <v>75</v>
      </c>
      <c r="AY906" s="238" t="s">
        <v>146</v>
      </c>
    </row>
    <row r="907" s="226" customFormat="true" ht="12.8" hidden="false" customHeight="false" outlineLevel="0" collapsed="false">
      <c r="B907" s="227"/>
      <c r="C907" s="228"/>
      <c r="D907" s="229" t="s">
        <v>154</v>
      </c>
      <c r="E907" s="230"/>
      <c r="F907" s="231" t="s">
        <v>1028</v>
      </c>
      <c r="G907" s="228"/>
      <c r="H907" s="232" t="n">
        <v>-1.575</v>
      </c>
      <c r="I907" s="233"/>
      <c r="J907" s="228"/>
      <c r="K907" s="228"/>
      <c r="L907" s="234"/>
      <c r="M907" s="235"/>
      <c r="N907" s="236"/>
      <c r="O907" s="236"/>
      <c r="P907" s="236"/>
      <c r="Q907" s="236"/>
      <c r="R907" s="236"/>
      <c r="S907" s="236"/>
      <c r="T907" s="237"/>
      <c r="AT907" s="238" t="s">
        <v>154</v>
      </c>
      <c r="AU907" s="238" t="s">
        <v>85</v>
      </c>
      <c r="AV907" s="226" t="s">
        <v>85</v>
      </c>
      <c r="AW907" s="226" t="s">
        <v>31</v>
      </c>
      <c r="AX907" s="226" t="s">
        <v>75</v>
      </c>
      <c r="AY907" s="238" t="s">
        <v>146</v>
      </c>
    </row>
    <row r="908" s="226" customFormat="true" ht="12.8" hidden="false" customHeight="false" outlineLevel="0" collapsed="false">
      <c r="B908" s="227"/>
      <c r="C908" s="228"/>
      <c r="D908" s="229" t="s">
        <v>154</v>
      </c>
      <c r="E908" s="230"/>
      <c r="F908" s="231" t="s">
        <v>1029</v>
      </c>
      <c r="G908" s="228"/>
      <c r="H908" s="232" t="n">
        <v>-1.308</v>
      </c>
      <c r="I908" s="233"/>
      <c r="J908" s="228"/>
      <c r="K908" s="228"/>
      <c r="L908" s="234"/>
      <c r="M908" s="235"/>
      <c r="N908" s="236"/>
      <c r="O908" s="236"/>
      <c r="P908" s="236"/>
      <c r="Q908" s="236"/>
      <c r="R908" s="236"/>
      <c r="S908" s="236"/>
      <c r="T908" s="237"/>
      <c r="AT908" s="238" t="s">
        <v>154</v>
      </c>
      <c r="AU908" s="238" t="s">
        <v>85</v>
      </c>
      <c r="AV908" s="226" t="s">
        <v>85</v>
      </c>
      <c r="AW908" s="226" t="s">
        <v>31</v>
      </c>
      <c r="AX908" s="226" t="s">
        <v>75</v>
      </c>
      <c r="AY908" s="238" t="s">
        <v>146</v>
      </c>
    </row>
    <row r="909" s="226" customFormat="true" ht="12.8" hidden="false" customHeight="false" outlineLevel="0" collapsed="false">
      <c r="B909" s="227"/>
      <c r="C909" s="228"/>
      <c r="D909" s="229" t="s">
        <v>154</v>
      </c>
      <c r="E909" s="230"/>
      <c r="F909" s="231" t="s">
        <v>1030</v>
      </c>
      <c r="G909" s="228"/>
      <c r="H909" s="232" t="n">
        <v>6.33</v>
      </c>
      <c r="I909" s="233"/>
      <c r="J909" s="228"/>
      <c r="K909" s="228"/>
      <c r="L909" s="234"/>
      <c r="M909" s="235"/>
      <c r="N909" s="236"/>
      <c r="O909" s="236"/>
      <c r="P909" s="236"/>
      <c r="Q909" s="236"/>
      <c r="R909" s="236"/>
      <c r="S909" s="236"/>
      <c r="T909" s="237"/>
      <c r="AT909" s="238" t="s">
        <v>154</v>
      </c>
      <c r="AU909" s="238" t="s">
        <v>85</v>
      </c>
      <c r="AV909" s="226" t="s">
        <v>85</v>
      </c>
      <c r="AW909" s="226" t="s">
        <v>31</v>
      </c>
      <c r="AX909" s="226" t="s">
        <v>75</v>
      </c>
      <c r="AY909" s="238" t="s">
        <v>146</v>
      </c>
    </row>
    <row r="910" s="226" customFormat="true" ht="12.8" hidden="false" customHeight="false" outlineLevel="0" collapsed="false">
      <c r="B910" s="227"/>
      <c r="C910" s="228"/>
      <c r="D910" s="229" t="s">
        <v>154</v>
      </c>
      <c r="E910" s="230"/>
      <c r="F910" s="231" t="s">
        <v>1031</v>
      </c>
      <c r="G910" s="228"/>
      <c r="H910" s="232" t="n">
        <v>6.288</v>
      </c>
      <c r="I910" s="233"/>
      <c r="J910" s="228"/>
      <c r="K910" s="228"/>
      <c r="L910" s="234"/>
      <c r="M910" s="235"/>
      <c r="N910" s="236"/>
      <c r="O910" s="236"/>
      <c r="P910" s="236"/>
      <c r="Q910" s="236"/>
      <c r="R910" s="236"/>
      <c r="S910" s="236"/>
      <c r="T910" s="237"/>
      <c r="AT910" s="238" t="s">
        <v>154</v>
      </c>
      <c r="AU910" s="238" t="s">
        <v>85</v>
      </c>
      <c r="AV910" s="226" t="s">
        <v>85</v>
      </c>
      <c r="AW910" s="226" t="s">
        <v>31</v>
      </c>
      <c r="AX910" s="226" t="s">
        <v>75</v>
      </c>
      <c r="AY910" s="238" t="s">
        <v>146</v>
      </c>
    </row>
    <row r="911" s="226" customFormat="true" ht="12.8" hidden="false" customHeight="false" outlineLevel="0" collapsed="false">
      <c r="B911" s="227"/>
      <c r="C911" s="228"/>
      <c r="D911" s="229" t="s">
        <v>154</v>
      </c>
      <c r="E911" s="230"/>
      <c r="F911" s="231" t="s">
        <v>1032</v>
      </c>
      <c r="G911" s="228"/>
      <c r="H911" s="232" t="n">
        <v>7.543</v>
      </c>
      <c r="I911" s="233"/>
      <c r="J911" s="228"/>
      <c r="K911" s="228"/>
      <c r="L911" s="234"/>
      <c r="M911" s="235"/>
      <c r="N911" s="236"/>
      <c r="O911" s="236"/>
      <c r="P911" s="236"/>
      <c r="Q911" s="236"/>
      <c r="R911" s="236"/>
      <c r="S911" s="236"/>
      <c r="T911" s="237"/>
      <c r="AT911" s="238" t="s">
        <v>154</v>
      </c>
      <c r="AU911" s="238" t="s">
        <v>85</v>
      </c>
      <c r="AV911" s="226" t="s">
        <v>85</v>
      </c>
      <c r="AW911" s="226" t="s">
        <v>31</v>
      </c>
      <c r="AX911" s="226" t="s">
        <v>75</v>
      </c>
      <c r="AY911" s="238" t="s">
        <v>146</v>
      </c>
    </row>
    <row r="912" s="226" customFormat="true" ht="12.8" hidden="false" customHeight="false" outlineLevel="0" collapsed="false">
      <c r="B912" s="227"/>
      <c r="C912" s="228"/>
      <c r="D912" s="229" t="s">
        <v>154</v>
      </c>
      <c r="E912" s="230"/>
      <c r="F912" s="231" t="s">
        <v>1033</v>
      </c>
      <c r="G912" s="228"/>
      <c r="H912" s="232" t="n">
        <v>-1.1</v>
      </c>
      <c r="I912" s="233"/>
      <c r="J912" s="228"/>
      <c r="K912" s="228"/>
      <c r="L912" s="234"/>
      <c r="M912" s="235"/>
      <c r="N912" s="236"/>
      <c r="O912" s="236"/>
      <c r="P912" s="236"/>
      <c r="Q912" s="236"/>
      <c r="R912" s="236"/>
      <c r="S912" s="236"/>
      <c r="T912" s="237"/>
      <c r="AT912" s="238" t="s">
        <v>154</v>
      </c>
      <c r="AU912" s="238" t="s">
        <v>85</v>
      </c>
      <c r="AV912" s="226" t="s">
        <v>85</v>
      </c>
      <c r="AW912" s="226" t="s">
        <v>31</v>
      </c>
      <c r="AX912" s="226" t="s">
        <v>75</v>
      </c>
      <c r="AY912" s="238" t="s">
        <v>146</v>
      </c>
    </row>
    <row r="913" s="239" customFormat="true" ht="12.8" hidden="false" customHeight="false" outlineLevel="0" collapsed="false">
      <c r="B913" s="240"/>
      <c r="C913" s="241"/>
      <c r="D913" s="229" t="s">
        <v>154</v>
      </c>
      <c r="E913" s="242"/>
      <c r="F913" s="243" t="s">
        <v>159</v>
      </c>
      <c r="G913" s="241"/>
      <c r="H913" s="244" t="n">
        <v>28.078</v>
      </c>
      <c r="I913" s="245"/>
      <c r="J913" s="241"/>
      <c r="K913" s="241"/>
      <c r="L913" s="246"/>
      <c r="M913" s="247"/>
      <c r="N913" s="248"/>
      <c r="O913" s="248"/>
      <c r="P913" s="248"/>
      <c r="Q913" s="248"/>
      <c r="R913" s="248"/>
      <c r="S913" s="248"/>
      <c r="T913" s="249"/>
      <c r="AT913" s="250" t="s">
        <v>154</v>
      </c>
      <c r="AU913" s="250" t="s">
        <v>85</v>
      </c>
      <c r="AV913" s="239" t="s">
        <v>152</v>
      </c>
      <c r="AW913" s="239" t="s">
        <v>31</v>
      </c>
      <c r="AX913" s="239" t="s">
        <v>83</v>
      </c>
      <c r="AY913" s="250" t="s">
        <v>146</v>
      </c>
    </row>
    <row r="914" s="31" customFormat="true" ht="14.4" hidden="false" customHeight="true" outlineLevel="0" collapsed="false">
      <c r="A914" s="24"/>
      <c r="B914" s="25"/>
      <c r="C914" s="212" t="s">
        <v>1034</v>
      </c>
      <c r="D914" s="212" t="s">
        <v>148</v>
      </c>
      <c r="E914" s="213" t="s">
        <v>1035</v>
      </c>
      <c r="F914" s="214" t="s">
        <v>1036</v>
      </c>
      <c r="G914" s="215" t="s">
        <v>227</v>
      </c>
      <c r="H914" s="216" t="n">
        <v>28.078</v>
      </c>
      <c r="I914" s="217"/>
      <c r="J914" s="218" t="n">
        <f aca="false">ROUND(I914*H914,2)</f>
        <v>0</v>
      </c>
      <c r="K914" s="219"/>
      <c r="L914" s="30"/>
      <c r="M914" s="220"/>
      <c r="N914" s="221" t="s">
        <v>40</v>
      </c>
      <c r="O914" s="74"/>
      <c r="P914" s="222" t="n">
        <f aca="false">O914*H914</f>
        <v>0</v>
      </c>
      <c r="Q914" s="222" t="n">
        <v>0</v>
      </c>
      <c r="R914" s="222" t="n">
        <f aca="false">Q914*H914</f>
        <v>0</v>
      </c>
      <c r="S914" s="222" t="n">
        <v>0</v>
      </c>
      <c r="T914" s="223" t="n">
        <f aca="false">S914*H914</f>
        <v>0</v>
      </c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R914" s="224" t="s">
        <v>152</v>
      </c>
      <c r="AT914" s="224" t="s">
        <v>148</v>
      </c>
      <c r="AU914" s="224" t="s">
        <v>85</v>
      </c>
      <c r="AY914" s="3" t="s">
        <v>146</v>
      </c>
      <c r="BE914" s="225" t="n">
        <f aca="false">IF(N914="základní",J914,0)</f>
        <v>0</v>
      </c>
      <c r="BF914" s="225" t="n">
        <f aca="false">IF(N914="snížená",J914,0)</f>
        <v>0</v>
      </c>
      <c r="BG914" s="225" t="n">
        <f aca="false">IF(N914="zákl. přenesená",J914,0)</f>
        <v>0</v>
      </c>
      <c r="BH914" s="225" t="n">
        <f aca="false">IF(N914="sníž. přenesená",J914,0)</f>
        <v>0</v>
      </c>
      <c r="BI914" s="225" t="n">
        <f aca="false">IF(N914="nulová",J914,0)</f>
        <v>0</v>
      </c>
      <c r="BJ914" s="3" t="s">
        <v>83</v>
      </c>
      <c r="BK914" s="225" t="n">
        <f aca="false">ROUND(I914*H914,2)</f>
        <v>0</v>
      </c>
      <c r="BL914" s="3" t="s">
        <v>152</v>
      </c>
      <c r="BM914" s="224" t="s">
        <v>1037</v>
      </c>
    </row>
    <row r="915" s="31" customFormat="true" ht="24.15" hidden="false" customHeight="true" outlineLevel="0" collapsed="false">
      <c r="A915" s="24"/>
      <c r="B915" s="25"/>
      <c r="C915" s="212" t="s">
        <v>1038</v>
      </c>
      <c r="D915" s="212" t="s">
        <v>148</v>
      </c>
      <c r="E915" s="213" t="s">
        <v>1039</v>
      </c>
      <c r="F915" s="214" t="s">
        <v>1040</v>
      </c>
      <c r="G915" s="215" t="s">
        <v>221</v>
      </c>
      <c r="H915" s="216" t="n">
        <v>0.262</v>
      </c>
      <c r="I915" s="217"/>
      <c r="J915" s="218" t="n">
        <f aca="false">ROUND(I915*H915,2)</f>
        <v>0</v>
      </c>
      <c r="K915" s="219"/>
      <c r="L915" s="30"/>
      <c r="M915" s="220"/>
      <c r="N915" s="221" t="s">
        <v>40</v>
      </c>
      <c r="O915" s="74"/>
      <c r="P915" s="222" t="n">
        <f aca="false">O915*H915</f>
        <v>0</v>
      </c>
      <c r="Q915" s="222" t="n">
        <v>1.05256</v>
      </c>
      <c r="R915" s="222" t="n">
        <f aca="false">Q915*H915</f>
        <v>0.27577072</v>
      </c>
      <c r="S915" s="222" t="n">
        <v>0</v>
      </c>
      <c r="T915" s="223" t="n">
        <f aca="false">S915*H915</f>
        <v>0</v>
      </c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R915" s="224" t="s">
        <v>152</v>
      </c>
      <c r="AT915" s="224" t="s">
        <v>148</v>
      </c>
      <c r="AU915" s="224" t="s">
        <v>85</v>
      </c>
      <c r="AY915" s="3" t="s">
        <v>146</v>
      </c>
      <c r="BE915" s="225" t="n">
        <f aca="false">IF(N915="základní",J915,0)</f>
        <v>0</v>
      </c>
      <c r="BF915" s="225" t="n">
        <f aca="false">IF(N915="snížená",J915,0)</f>
        <v>0</v>
      </c>
      <c r="BG915" s="225" t="n">
        <f aca="false">IF(N915="zákl. přenesená",J915,0)</f>
        <v>0</v>
      </c>
      <c r="BH915" s="225" t="n">
        <f aca="false">IF(N915="sníž. přenesená",J915,0)</f>
        <v>0</v>
      </c>
      <c r="BI915" s="225" t="n">
        <f aca="false">IF(N915="nulová",J915,0)</f>
        <v>0</v>
      </c>
      <c r="BJ915" s="3" t="s">
        <v>83</v>
      </c>
      <c r="BK915" s="225" t="n">
        <f aca="false">ROUND(I915*H915,2)</f>
        <v>0</v>
      </c>
      <c r="BL915" s="3" t="s">
        <v>152</v>
      </c>
      <c r="BM915" s="224" t="s">
        <v>1041</v>
      </c>
    </row>
    <row r="916" s="31" customFormat="true" ht="14.4" hidden="false" customHeight="true" outlineLevel="0" collapsed="false">
      <c r="A916" s="24"/>
      <c r="B916" s="25"/>
      <c r="C916" s="212" t="s">
        <v>1042</v>
      </c>
      <c r="D916" s="212" t="s">
        <v>148</v>
      </c>
      <c r="E916" s="213" t="s">
        <v>1043</v>
      </c>
      <c r="F916" s="214" t="s">
        <v>1044</v>
      </c>
      <c r="G916" s="215" t="s">
        <v>151</v>
      </c>
      <c r="H916" s="216" t="n">
        <v>6.727</v>
      </c>
      <c r="I916" s="217"/>
      <c r="J916" s="218" t="n">
        <f aca="false">ROUND(I916*H916,2)</f>
        <v>0</v>
      </c>
      <c r="K916" s="219"/>
      <c r="L916" s="30"/>
      <c r="M916" s="220"/>
      <c r="N916" s="221" t="s">
        <v>40</v>
      </c>
      <c r="O916" s="74"/>
      <c r="P916" s="222" t="n">
        <f aca="false">O916*H916</f>
        <v>0</v>
      </c>
      <c r="Q916" s="222" t="n">
        <v>2.45337</v>
      </c>
      <c r="R916" s="222" t="n">
        <f aca="false">Q916*H916</f>
        <v>16.50381999</v>
      </c>
      <c r="S916" s="222" t="n">
        <v>0</v>
      </c>
      <c r="T916" s="223" t="n">
        <f aca="false">S916*H916</f>
        <v>0</v>
      </c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R916" s="224" t="s">
        <v>152</v>
      </c>
      <c r="AT916" s="224" t="s">
        <v>148</v>
      </c>
      <c r="AU916" s="224" t="s">
        <v>85</v>
      </c>
      <c r="AY916" s="3" t="s">
        <v>146</v>
      </c>
      <c r="BE916" s="225" t="n">
        <f aca="false">IF(N916="základní",J916,0)</f>
        <v>0</v>
      </c>
      <c r="BF916" s="225" t="n">
        <f aca="false">IF(N916="snížená",J916,0)</f>
        <v>0</v>
      </c>
      <c r="BG916" s="225" t="n">
        <f aca="false">IF(N916="zákl. přenesená",J916,0)</f>
        <v>0</v>
      </c>
      <c r="BH916" s="225" t="n">
        <f aca="false">IF(N916="sníž. přenesená",J916,0)</f>
        <v>0</v>
      </c>
      <c r="BI916" s="225" t="n">
        <f aca="false">IF(N916="nulová",J916,0)</f>
        <v>0</v>
      </c>
      <c r="BJ916" s="3" t="s">
        <v>83</v>
      </c>
      <c r="BK916" s="225" t="n">
        <f aca="false">ROUND(I916*H916,2)</f>
        <v>0</v>
      </c>
      <c r="BL916" s="3" t="s">
        <v>152</v>
      </c>
      <c r="BM916" s="224" t="s">
        <v>1045</v>
      </c>
    </row>
    <row r="917" s="226" customFormat="true" ht="12.8" hidden="false" customHeight="false" outlineLevel="0" collapsed="false">
      <c r="B917" s="227"/>
      <c r="C917" s="228"/>
      <c r="D917" s="229" t="s">
        <v>154</v>
      </c>
      <c r="E917" s="230"/>
      <c r="F917" s="231" t="s">
        <v>1046</v>
      </c>
      <c r="G917" s="228"/>
      <c r="H917" s="232" t="n">
        <v>0.22</v>
      </c>
      <c r="I917" s="233"/>
      <c r="J917" s="228"/>
      <c r="K917" s="228"/>
      <c r="L917" s="234"/>
      <c r="M917" s="235"/>
      <c r="N917" s="236"/>
      <c r="O917" s="236"/>
      <c r="P917" s="236"/>
      <c r="Q917" s="236"/>
      <c r="R917" s="236"/>
      <c r="S917" s="236"/>
      <c r="T917" s="237"/>
      <c r="AT917" s="238" t="s">
        <v>154</v>
      </c>
      <c r="AU917" s="238" t="s">
        <v>85</v>
      </c>
      <c r="AV917" s="226" t="s">
        <v>85</v>
      </c>
      <c r="AW917" s="226" t="s">
        <v>31</v>
      </c>
      <c r="AX917" s="226" t="s">
        <v>75</v>
      </c>
      <c r="AY917" s="238" t="s">
        <v>146</v>
      </c>
    </row>
    <row r="918" s="226" customFormat="true" ht="12.8" hidden="false" customHeight="false" outlineLevel="0" collapsed="false">
      <c r="B918" s="227"/>
      <c r="C918" s="228"/>
      <c r="D918" s="229" t="s">
        <v>154</v>
      </c>
      <c r="E918" s="230"/>
      <c r="F918" s="231" t="s">
        <v>1047</v>
      </c>
      <c r="G918" s="228"/>
      <c r="H918" s="232" t="n">
        <v>0.354</v>
      </c>
      <c r="I918" s="233"/>
      <c r="J918" s="228"/>
      <c r="K918" s="228"/>
      <c r="L918" s="234"/>
      <c r="M918" s="235"/>
      <c r="N918" s="236"/>
      <c r="O918" s="236"/>
      <c r="P918" s="236"/>
      <c r="Q918" s="236"/>
      <c r="R918" s="236"/>
      <c r="S918" s="236"/>
      <c r="T918" s="237"/>
      <c r="AT918" s="238" t="s">
        <v>154</v>
      </c>
      <c r="AU918" s="238" t="s">
        <v>85</v>
      </c>
      <c r="AV918" s="226" t="s">
        <v>85</v>
      </c>
      <c r="AW918" s="226" t="s">
        <v>31</v>
      </c>
      <c r="AX918" s="226" t="s">
        <v>75</v>
      </c>
      <c r="AY918" s="238" t="s">
        <v>146</v>
      </c>
    </row>
    <row r="919" s="226" customFormat="true" ht="12.8" hidden="false" customHeight="false" outlineLevel="0" collapsed="false">
      <c r="B919" s="227"/>
      <c r="C919" s="228"/>
      <c r="D919" s="229" t="s">
        <v>154</v>
      </c>
      <c r="E919" s="230"/>
      <c r="F919" s="231" t="s">
        <v>1048</v>
      </c>
      <c r="G919" s="228"/>
      <c r="H919" s="232" t="n">
        <v>1.593</v>
      </c>
      <c r="I919" s="233"/>
      <c r="J919" s="228"/>
      <c r="K919" s="228"/>
      <c r="L919" s="234"/>
      <c r="M919" s="235"/>
      <c r="N919" s="236"/>
      <c r="O919" s="236"/>
      <c r="P919" s="236"/>
      <c r="Q919" s="236"/>
      <c r="R919" s="236"/>
      <c r="S919" s="236"/>
      <c r="T919" s="237"/>
      <c r="AT919" s="238" t="s">
        <v>154</v>
      </c>
      <c r="AU919" s="238" t="s">
        <v>85</v>
      </c>
      <c r="AV919" s="226" t="s">
        <v>85</v>
      </c>
      <c r="AW919" s="226" t="s">
        <v>31</v>
      </c>
      <c r="AX919" s="226" t="s">
        <v>75</v>
      </c>
      <c r="AY919" s="238" t="s">
        <v>146</v>
      </c>
    </row>
    <row r="920" s="226" customFormat="true" ht="12.8" hidden="false" customHeight="false" outlineLevel="0" collapsed="false">
      <c r="B920" s="227"/>
      <c r="C920" s="228"/>
      <c r="D920" s="229" t="s">
        <v>154</v>
      </c>
      <c r="E920" s="230"/>
      <c r="F920" s="231" t="s">
        <v>1049</v>
      </c>
      <c r="G920" s="228"/>
      <c r="H920" s="232" t="n">
        <v>0.58</v>
      </c>
      <c r="I920" s="233"/>
      <c r="J920" s="228"/>
      <c r="K920" s="228"/>
      <c r="L920" s="234"/>
      <c r="M920" s="235"/>
      <c r="N920" s="236"/>
      <c r="O920" s="236"/>
      <c r="P920" s="236"/>
      <c r="Q920" s="236"/>
      <c r="R920" s="236"/>
      <c r="S920" s="236"/>
      <c r="T920" s="237"/>
      <c r="AT920" s="238" t="s">
        <v>154</v>
      </c>
      <c r="AU920" s="238" t="s">
        <v>85</v>
      </c>
      <c r="AV920" s="226" t="s">
        <v>85</v>
      </c>
      <c r="AW920" s="226" t="s">
        <v>31</v>
      </c>
      <c r="AX920" s="226" t="s">
        <v>75</v>
      </c>
      <c r="AY920" s="238" t="s">
        <v>146</v>
      </c>
    </row>
    <row r="921" s="251" customFormat="true" ht="12.8" hidden="false" customHeight="false" outlineLevel="0" collapsed="false">
      <c r="B921" s="252"/>
      <c r="C921" s="253"/>
      <c r="D921" s="229" t="s">
        <v>154</v>
      </c>
      <c r="E921" s="254"/>
      <c r="F921" s="255" t="s">
        <v>1050</v>
      </c>
      <c r="G921" s="253"/>
      <c r="H921" s="256" t="n">
        <v>2.747</v>
      </c>
      <c r="I921" s="257"/>
      <c r="J921" s="253"/>
      <c r="K921" s="253"/>
      <c r="L921" s="258"/>
      <c r="M921" s="259"/>
      <c r="N921" s="260"/>
      <c r="O921" s="260"/>
      <c r="P921" s="260"/>
      <c r="Q921" s="260"/>
      <c r="R921" s="260"/>
      <c r="S921" s="260"/>
      <c r="T921" s="261"/>
      <c r="AT921" s="262" t="s">
        <v>154</v>
      </c>
      <c r="AU921" s="262" t="s">
        <v>85</v>
      </c>
      <c r="AV921" s="251" t="s">
        <v>160</v>
      </c>
      <c r="AW921" s="251" t="s">
        <v>31</v>
      </c>
      <c r="AX921" s="251" t="s">
        <v>75</v>
      </c>
      <c r="AY921" s="262" t="s">
        <v>146</v>
      </c>
    </row>
    <row r="922" s="226" customFormat="true" ht="12.8" hidden="false" customHeight="false" outlineLevel="0" collapsed="false">
      <c r="B922" s="227"/>
      <c r="C922" s="228"/>
      <c r="D922" s="229" t="s">
        <v>154</v>
      </c>
      <c r="E922" s="230"/>
      <c r="F922" s="231" t="s">
        <v>1051</v>
      </c>
      <c r="G922" s="228"/>
      <c r="H922" s="232" t="n">
        <v>0.296</v>
      </c>
      <c r="I922" s="233"/>
      <c r="J922" s="228"/>
      <c r="K922" s="228"/>
      <c r="L922" s="234"/>
      <c r="M922" s="235"/>
      <c r="N922" s="236"/>
      <c r="O922" s="236"/>
      <c r="P922" s="236"/>
      <c r="Q922" s="236"/>
      <c r="R922" s="236"/>
      <c r="S922" s="236"/>
      <c r="T922" s="237"/>
      <c r="AT922" s="238" t="s">
        <v>154</v>
      </c>
      <c r="AU922" s="238" t="s">
        <v>85</v>
      </c>
      <c r="AV922" s="226" t="s">
        <v>85</v>
      </c>
      <c r="AW922" s="226" t="s">
        <v>31</v>
      </c>
      <c r="AX922" s="226" t="s">
        <v>75</v>
      </c>
      <c r="AY922" s="238" t="s">
        <v>146</v>
      </c>
    </row>
    <row r="923" s="226" customFormat="true" ht="12.8" hidden="false" customHeight="false" outlineLevel="0" collapsed="false">
      <c r="B923" s="227"/>
      <c r="C923" s="228"/>
      <c r="D923" s="229" t="s">
        <v>154</v>
      </c>
      <c r="E923" s="230"/>
      <c r="F923" s="231" t="s">
        <v>1052</v>
      </c>
      <c r="G923" s="228"/>
      <c r="H923" s="232" t="n">
        <v>0.139</v>
      </c>
      <c r="I923" s="233"/>
      <c r="J923" s="228"/>
      <c r="K923" s="228"/>
      <c r="L923" s="234"/>
      <c r="M923" s="235"/>
      <c r="N923" s="236"/>
      <c r="O923" s="236"/>
      <c r="P923" s="236"/>
      <c r="Q923" s="236"/>
      <c r="R923" s="236"/>
      <c r="S923" s="236"/>
      <c r="T923" s="237"/>
      <c r="AT923" s="238" t="s">
        <v>154</v>
      </c>
      <c r="AU923" s="238" t="s">
        <v>85</v>
      </c>
      <c r="AV923" s="226" t="s">
        <v>85</v>
      </c>
      <c r="AW923" s="226" t="s">
        <v>31</v>
      </c>
      <c r="AX923" s="226" t="s">
        <v>75</v>
      </c>
      <c r="AY923" s="238" t="s">
        <v>146</v>
      </c>
    </row>
    <row r="924" s="226" customFormat="true" ht="12.8" hidden="false" customHeight="false" outlineLevel="0" collapsed="false">
      <c r="B924" s="227"/>
      <c r="C924" s="228"/>
      <c r="D924" s="229" t="s">
        <v>154</v>
      </c>
      <c r="E924" s="230"/>
      <c r="F924" s="231" t="s">
        <v>1053</v>
      </c>
      <c r="G924" s="228"/>
      <c r="H924" s="232" t="n">
        <v>1.041</v>
      </c>
      <c r="I924" s="233"/>
      <c r="J924" s="228"/>
      <c r="K924" s="228"/>
      <c r="L924" s="234"/>
      <c r="M924" s="235"/>
      <c r="N924" s="236"/>
      <c r="O924" s="236"/>
      <c r="P924" s="236"/>
      <c r="Q924" s="236"/>
      <c r="R924" s="236"/>
      <c r="S924" s="236"/>
      <c r="T924" s="237"/>
      <c r="AT924" s="238" t="s">
        <v>154</v>
      </c>
      <c r="AU924" s="238" t="s">
        <v>85</v>
      </c>
      <c r="AV924" s="226" t="s">
        <v>85</v>
      </c>
      <c r="AW924" s="226" t="s">
        <v>31</v>
      </c>
      <c r="AX924" s="226" t="s">
        <v>75</v>
      </c>
      <c r="AY924" s="238" t="s">
        <v>146</v>
      </c>
    </row>
    <row r="925" s="226" customFormat="true" ht="12.8" hidden="false" customHeight="false" outlineLevel="0" collapsed="false">
      <c r="B925" s="227"/>
      <c r="C925" s="228"/>
      <c r="D925" s="229" t="s">
        <v>154</v>
      </c>
      <c r="E925" s="230"/>
      <c r="F925" s="231" t="s">
        <v>1054</v>
      </c>
      <c r="G925" s="228"/>
      <c r="H925" s="232" t="n">
        <v>0.514</v>
      </c>
      <c r="I925" s="233"/>
      <c r="J925" s="228"/>
      <c r="K925" s="228"/>
      <c r="L925" s="234"/>
      <c r="M925" s="235"/>
      <c r="N925" s="236"/>
      <c r="O925" s="236"/>
      <c r="P925" s="236"/>
      <c r="Q925" s="236"/>
      <c r="R925" s="236"/>
      <c r="S925" s="236"/>
      <c r="T925" s="237"/>
      <c r="AT925" s="238" t="s">
        <v>154</v>
      </c>
      <c r="AU925" s="238" t="s">
        <v>85</v>
      </c>
      <c r="AV925" s="226" t="s">
        <v>85</v>
      </c>
      <c r="AW925" s="226" t="s">
        <v>31</v>
      </c>
      <c r="AX925" s="226" t="s">
        <v>75</v>
      </c>
      <c r="AY925" s="238" t="s">
        <v>146</v>
      </c>
    </row>
    <row r="926" s="251" customFormat="true" ht="12.8" hidden="false" customHeight="false" outlineLevel="0" collapsed="false">
      <c r="B926" s="252"/>
      <c r="C926" s="253"/>
      <c r="D926" s="229" t="s">
        <v>154</v>
      </c>
      <c r="E926" s="254"/>
      <c r="F926" s="255" t="s">
        <v>1055</v>
      </c>
      <c r="G926" s="253"/>
      <c r="H926" s="256" t="n">
        <v>1.99</v>
      </c>
      <c r="I926" s="257"/>
      <c r="J926" s="253"/>
      <c r="K926" s="253"/>
      <c r="L926" s="258"/>
      <c r="M926" s="259"/>
      <c r="N926" s="260"/>
      <c r="O926" s="260"/>
      <c r="P926" s="260"/>
      <c r="Q926" s="260"/>
      <c r="R926" s="260"/>
      <c r="S926" s="260"/>
      <c r="T926" s="261"/>
      <c r="AT926" s="262" t="s">
        <v>154</v>
      </c>
      <c r="AU926" s="262" t="s">
        <v>85</v>
      </c>
      <c r="AV926" s="251" t="s">
        <v>160</v>
      </c>
      <c r="AW926" s="251" t="s">
        <v>31</v>
      </c>
      <c r="AX926" s="251" t="s">
        <v>75</v>
      </c>
      <c r="AY926" s="262" t="s">
        <v>146</v>
      </c>
    </row>
    <row r="927" s="226" customFormat="true" ht="12.8" hidden="false" customHeight="false" outlineLevel="0" collapsed="false">
      <c r="B927" s="227"/>
      <c r="C927" s="228"/>
      <c r="D927" s="229" t="s">
        <v>154</v>
      </c>
      <c r="E927" s="230"/>
      <c r="F927" s="231" t="s">
        <v>1056</v>
      </c>
      <c r="G927" s="228"/>
      <c r="H927" s="232" t="n">
        <v>1.99</v>
      </c>
      <c r="I927" s="233"/>
      <c r="J927" s="228"/>
      <c r="K927" s="228"/>
      <c r="L927" s="234"/>
      <c r="M927" s="235"/>
      <c r="N927" s="236"/>
      <c r="O927" s="236"/>
      <c r="P927" s="236"/>
      <c r="Q927" s="236"/>
      <c r="R927" s="236"/>
      <c r="S927" s="236"/>
      <c r="T927" s="237"/>
      <c r="AT927" s="238" t="s">
        <v>154</v>
      </c>
      <c r="AU927" s="238" t="s">
        <v>85</v>
      </c>
      <c r="AV927" s="226" t="s">
        <v>85</v>
      </c>
      <c r="AW927" s="226" t="s">
        <v>31</v>
      </c>
      <c r="AX927" s="226" t="s">
        <v>75</v>
      </c>
      <c r="AY927" s="238" t="s">
        <v>146</v>
      </c>
    </row>
    <row r="928" s="251" customFormat="true" ht="12.8" hidden="false" customHeight="false" outlineLevel="0" collapsed="false">
      <c r="B928" s="252"/>
      <c r="C928" s="253"/>
      <c r="D928" s="229" t="s">
        <v>154</v>
      </c>
      <c r="E928" s="254"/>
      <c r="F928" s="255" t="s">
        <v>1055</v>
      </c>
      <c r="G928" s="253"/>
      <c r="H928" s="256" t="n">
        <v>1.99</v>
      </c>
      <c r="I928" s="257"/>
      <c r="J928" s="253"/>
      <c r="K928" s="253"/>
      <c r="L928" s="258"/>
      <c r="M928" s="259"/>
      <c r="N928" s="260"/>
      <c r="O928" s="260"/>
      <c r="P928" s="260"/>
      <c r="Q928" s="260"/>
      <c r="R928" s="260"/>
      <c r="S928" s="260"/>
      <c r="T928" s="261"/>
      <c r="AT928" s="262" t="s">
        <v>154</v>
      </c>
      <c r="AU928" s="262" t="s">
        <v>85</v>
      </c>
      <c r="AV928" s="251" t="s">
        <v>160</v>
      </c>
      <c r="AW928" s="251" t="s">
        <v>31</v>
      </c>
      <c r="AX928" s="251" t="s">
        <v>75</v>
      </c>
      <c r="AY928" s="262" t="s">
        <v>146</v>
      </c>
    </row>
    <row r="929" s="239" customFormat="true" ht="12.8" hidden="false" customHeight="false" outlineLevel="0" collapsed="false">
      <c r="B929" s="240"/>
      <c r="C929" s="241"/>
      <c r="D929" s="229" t="s">
        <v>154</v>
      </c>
      <c r="E929" s="242"/>
      <c r="F929" s="243" t="s">
        <v>159</v>
      </c>
      <c r="G929" s="241"/>
      <c r="H929" s="244" t="n">
        <v>6.727</v>
      </c>
      <c r="I929" s="245"/>
      <c r="J929" s="241"/>
      <c r="K929" s="241"/>
      <c r="L929" s="246"/>
      <c r="M929" s="247"/>
      <c r="N929" s="248"/>
      <c r="O929" s="248"/>
      <c r="P929" s="248"/>
      <c r="Q929" s="248"/>
      <c r="R929" s="248"/>
      <c r="S929" s="248"/>
      <c r="T929" s="249"/>
      <c r="AT929" s="250" t="s">
        <v>154</v>
      </c>
      <c r="AU929" s="250" t="s">
        <v>85</v>
      </c>
      <c r="AV929" s="239" t="s">
        <v>152</v>
      </c>
      <c r="AW929" s="239" t="s">
        <v>31</v>
      </c>
      <c r="AX929" s="239" t="s">
        <v>83</v>
      </c>
      <c r="AY929" s="250" t="s">
        <v>146</v>
      </c>
    </row>
    <row r="930" s="31" customFormat="true" ht="24.15" hidden="false" customHeight="true" outlineLevel="0" collapsed="false">
      <c r="A930" s="24"/>
      <c r="B930" s="25"/>
      <c r="C930" s="212" t="s">
        <v>1057</v>
      </c>
      <c r="D930" s="212" t="s">
        <v>148</v>
      </c>
      <c r="E930" s="213" t="s">
        <v>1058</v>
      </c>
      <c r="F930" s="214" t="s">
        <v>1059</v>
      </c>
      <c r="G930" s="215" t="s">
        <v>227</v>
      </c>
      <c r="H930" s="216" t="n">
        <v>2.926</v>
      </c>
      <c r="I930" s="217"/>
      <c r="J930" s="218" t="n">
        <f aca="false">ROUND(I930*H930,2)</f>
        <v>0</v>
      </c>
      <c r="K930" s="219"/>
      <c r="L930" s="30"/>
      <c r="M930" s="220"/>
      <c r="N930" s="221" t="s">
        <v>40</v>
      </c>
      <c r="O930" s="74"/>
      <c r="P930" s="222" t="n">
        <f aca="false">O930*H930</f>
        <v>0</v>
      </c>
      <c r="Q930" s="222" t="n">
        <v>0</v>
      </c>
      <c r="R930" s="222" t="n">
        <f aca="false">Q930*H930</f>
        <v>0</v>
      </c>
      <c r="S930" s="222" t="n">
        <v>0</v>
      </c>
      <c r="T930" s="223" t="n">
        <f aca="false">S930*H930</f>
        <v>0</v>
      </c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R930" s="224" t="s">
        <v>152</v>
      </c>
      <c r="AT930" s="224" t="s">
        <v>148</v>
      </c>
      <c r="AU930" s="224" t="s">
        <v>85</v>
      </c>
      <c r="AY930" s="3" t="s">
        <v>146</v>
      </c>
      <c r="BE930" s="225" t="n">
        <f aca="false">IF(N930="základní",J930,0)</f>
        <v>0</v>
      </c>
      <c r="BF930" s="225" t="n">
        <f aca="false">IF(N930="snížená",J930,0)</f>
        <v>0</v>
      </c>
      <c r="BG930" s="225" t="n">
        <f aca="false">IF(N930="zákl. přenesená",J930,0)</f>
        <v>0</v>
      </c>
      <c r="BH930" s="225" t="n">
        <f aca="false">IF(N930="sníž. přenesená",J930,0)</f>
        <v>0</v>
      </c>
      <c r="BI930" s="225" t="n">
        <f aca="false">IF(N930="nulová",J930,0)</f>
        <v>0</v>
      </c>
      <c r="BJ930" s="3" t="s">
        <v>83</v>
      </c>
      <c r="BK930" s="225" t="n">
        <f aca="false">ROUND(I930*H930,2)</f>
        <v>0</v>
      </c>
      <c r="BL930" s="3" t="s">
        <v>152</v>
      </c>
      <c r="BM930" s="224" t="s">
        <v>1060</v>
      </c>
    </row>
    <row r="931" s="226" customFormat="true" ht="12.8" hidden="false" customHeight="false" outlineLevel="0" collapsed="false">
      <c r="B931" s="227"/>
      <c r="C931" s="228"/>
      <c r="D931" s="229" t="s">
        <v>154</v>
      </c>
      <c r="E931" s="230"/>
      <c r="F931" s="231" t="s">
        <v>1061</v>
      </c>
      <c r="G931" s="228"/>
      <c r="H931" s="232" t="n">
        <v>1.65</v>
      </c>
      <c r="I931" s="233"/>
      <c r="J931" s="228"/>
      <c r="K931" s="228"/>
      <c r="L931" s="234"/>
      <c r="M931" s="235"/>
      <c r="N931" s="236"/>
      <c r="O931" s="236"/>
      <c r="P931" s="236"/>
      <c r="Q931" s="236"/>
      <c r="R931" s="236"/>
      <c r="S931" s="236"/>
      <c r="T931" s="237"/>
      <c r="AT931" s="238" t="s">
        <v>154</v>
      </c>
      <c r="AU931" s="238" t="s">
        <v>85</v>
      </c>
      <c r="AV931" s="226" t="s">
        <v>85</v>
      </c>
      <c r="AW931" s="226" t="s">
        <v>31</v>
      </c>
      <c r="AX931" s="226" t="s">
        <v>75</v>
      </c>
      <c r="AY931" s="238" t="s">
        <v>146</v>
      </c>
    </row>
    <row r="932" s="226" customFormat="true" ht="12.8" hidden="false" customHeight="false" outlineLevel="0" collapsed="false">
      <c r="B932" s="227"/>
      <c r="C932" s="228"/>
      <c r="D932" s="229" t="s">
        <v>154</v>
      </c>
      <c r="E932" s="230"/>
      <c r="F932" s="231" t="s">
        <v>1062</v>
      </c>
      <c r="G932" s="228"/>
      <c r="H932" s="232" t="n">
        <v>1.276</v>
      </c>
      <c r="I932" s="233"/>
      <c r="J932" s="228"/>
      <c r="K932" s="228"/>
      <c r="L932" s="234"/>
      <c r="M932" s="235"/>
      <c r="N932" s="236"/>
      <c r="O932" s="236"/>
      <c r="P932" s="236"/>
      <c r="Q932" s="236"/>
      <c r="R932" s="236"/>
      <c r="S932" s="236"/>
      <c r="T932" s="237"/>
      <c r="AT932" s="238" t="s">
        <v>154</v>
      </c>
      <c r="AU932" s="238" t="s">
        <v>85</v>
      </c>
      <c r="AV932" s="226" t="s">
        <v>85</v>
      </c>
      <c r="AW932" s="226" t="s">
        <v>31</v>
      </c>
      <c r="AX932" s="226" t="s">
        <v>75</v>
      </c>
      <c r="AY932" s="238" t="s">
        <v>146</v>
      </c>
    </row>
    <row r="933" s="239" customFormat="true" ht="12.8" hidden="false" customHeight="false" outlineLevel="0" collapsed="false">
      <c r="B933" s="240"/>
      <c r="C933" s="241"/>
      <c r="D933" s="229" t="s">
        <v>154</v>
      </c>
      <c r="E933" s="242"/>
      <c r="F933" s="243" t="s">
        <v>159</v>
      </c>
      <c r="G933" s="241"/>
      <c r="H933" s="244" t="n">
        <v>2.926</v>
      </c>
      <c r="I933" s="245"/>
      <c r="J933" s="241"/>
      <c r="K933" s="241"/>
      <c r="L933" s="246"/>
      <c r="M933" s="247"/>
      <c r="N933" s="248"/>
      <c r="O933" s="248"/>
      <c r="P933" s="248"/>
      <c r="Q933" s="248"/>
      <c r="R933" s="248"/>
      <c r="S933" s="248"/>
      <c r="T933" s="249"/>
      <c r="AT933" s="250" t="s">
        <v>154</v>
      </c>
      <c r="AU933" s="250" t="s">
        <v>85</v>
      </c>
      <c r="AV933" s="239" t="s">
        <v>152</v>
      </c>
      <c r="AW933" s="239" t="s">
        <v>31</v>
      </c>
      <c r="AX933" s="239" t="s">
        <v>83</v>
      </c>
      <c r="AY933" s="250" t="s">
        <v>146</v>
      </c>
    </row>
    <row r="934" s="31" customFormat="true" ht="24.15" hidden="false" customHeight="true" outlineLevel="0" collapsed="false">
      <c r="A934" s="24"/>
      <c r="B934" s="25"/>
      <c r="C934" s="212" t="s">
        <v>1063</v>
      </c>
      <c r="D934" s="212" t="s">
        <v>148</v>
      </c>
      <c r="E934" s="213" t="s">
        <v>1064</v>
      </c>
      <c r="F934" s="214" t="s">
        <v>1065</v>
      </c>
      <c r="G934" s="215" t="s">
        <v>227</v>
      </c>
      <c r="H934" s="216" t="n">
        <v>4.662</v>
      </c>
      <c r="I934" s="217"/>
      <c r="J934" s="218" t="n">
        <f aca="false">ROUND(I934*H934,2)</f>
        <v>0</v>
      </c>
      <c r="K934" s="219"/>
      <c r="L934" s="30"/>
      <c r="M934" s="220"/>
      <c r="N934" s="221" t="s">
        <v>40</v>
      </c>
      <c r="O934" s="74"/>
      <c r="P934" s="222" t="n">
        <f aca="false">O934*H934</f>
        <v>0</v>
      </c>
      <c r="Q934" s="222" t="n">
        <v>0</v>
      </c>
      <c r="R934" s="222" t="n">
        <f aca="false">Q934*H934</f>
        <v>0</v>
      </c>
      <c r="S934" s="222" t="n">
        <v>0</v>
      </c>
      <c r="T934" s="223" t="n">
        <f aca="false">S934*H934</f>
        <v>0</v>
      </c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R934" s="224" t="s">
        <v>152</v>
      </c>
      <c r="AT934" s="224" t="s">
        <v>148</v>
      </c>
      <c r="AU934" s="224" t="s">
        <v>85</v>
      </c>
      <c r="AY934" s="3" t="s">
        <v>146</v>
      </c>
      <c r="BE934" s="225" t="n">
        <f aca="false">IF(N934="základní",J934,0)</f>
        <v>0</v>
      </c>
      <c r="BF934" s="225" t="n">
        <f aca="false">IF(N934="snížená",J934,0)</f>
        <v>0</v>
      </c>
      <c r="BG934" s="225" t="n">
        <f aca="false">IF(N934="zákl. přenesená",J934,0)</f>
        <v>0</v>
      </c>
      <c r="BH934" s="225" t="n">
        <f aca="false">IF(N934="sníž. přenesená",J934,0)</f>
        <v>0</v>
      </c>
      <c r="BI934" s="225" t="n">
        <f aca="false">IF(N934="nulová",J934,0)</f>
        <v>0</v>
      </c>
      <c r="BJ934" s="3" t="s">
        <v>83</v>
      </c>
      <c r="BK934" s="225" t="n">
        <f aca="false">ROUND(I934*H934,2)</f>
        <v>0</v>
      </c>
      <c r="BL934" s="3" t="s">
        <v>152</v>
      </c>
      <c r="BM934" s="224" t="s">
        <v>1066</v>
      </c>
    </row>
    <row r="935" s="226" customFormat="true" ht="12.8" hidden="false" customHeight="false" outlineLevel="0" collapsed="false">
      <c r="B935" s="227"/>
      <c r="C935" s="228"/>
      <c r="D935" s="229" t="s">
        <v>154</v>
      </c>
      <c r="E935" s="230"/>
      <c r="F935" s="231" t="s">
        <v>1067</v>
      </c>
      <c r="G935" s="228"/>
      <c r="H935" s="232" t="n">
        <v>1.602</v>
      </c>
      <c r="I935" s="233"/>
      <c r="J935" s="228"/>
      <c r="K935" s="228"/>
      <c r="L935" s="234"/>
      <c r="M935" s="235"/>
      <c r="N935" s="236"/>
      <c r="O935" s="236"/>
      <c r="P935" s="236"/>
      <c r="Q935" s="236"/>
      <c r="R935" s="236"/>
      <c r="S935" s="236"/>
      <c r="T935" s="237"/>
      <c r="AT935" s="238" t="s">
        <v>154</v>
      </c>
      <c r="AU935" s="238" t="s">
        <v>85</v>
      </c>
      <c r="AV935" s="226" t="s">
        <v>85</v>
      </c>
      <c r="AW935" s="226" t="s">
        <v>31</v>
      </c>
      <c r="AX935" s="226" t="s">
        <v>75</v>
      </c>
      <c r="AY935" s="238" t="s">
        <v>146</v>
      </c>
    </row>
    <row r="936" s="226" customFormat="true" ht="12.8" hidden="false" customHeight="false" outlineLevel="0" collapsed="false">
      <c r="B936" s="227"/>
      <c r="C936" s="228"/>
      <c r="D936" s="229" t="s">
        <v>154</v>
      </c>
      <c r="E936" s="230"/>
      <c r="F936" s="231" t="s">
        <v>1068</v>
      </c>
      <c r="G936" s="228"/>
      <c r="H936" s="232" t="n">
        <v>1.53</v>
      </c>
      <c r="I936" s="233"/>
      <c r="J936" s="228"/>
      <c r="K936" s="228"/>
      <c r="L936" s="234"/>
      <c r="M936" s="235"/>
      <c r="N936" s="236"/>
      <c r="O936" s="236"/>
      <c r="P936" s="236"/>
      <c r="Q936" s="236"/>
      <c r="R936" s="236"/>
      <c r="S936" s="236"/>
      <c r="T936" s="237"/>
      <c r="AT936" s="238" t="s">
        <v>154</v>
      </c>
      <c r="AU936" s="238" t="s">
        <v>85</v>
      </c>
      <c r="AV936" s="226" t="s">
        <v>85</v>
      </c>
      <c r="AW936" s="226" t="s">
        <v>31</v>
      </c>
      <c r="AX936" s="226" t="s">
        <v>75</v>
      </c>
      <c r="AY936" s="238" t="s">
        <v>146</v>
      </c>
    </row>
    <row r="937" s="226" customFormat="true" ht="12.8" hidden="false" customHeight="false" outlineLevel="0" collapsed="false">
      <c r="B937" s="227"/>
      <c r="C937" s="228"/>
      <c r="D937" s="229" t="s">
        <v>154</v>
      </c>
      <c r="E937" s="230"/>
      <c r="F937" s="231" t="s">
        <v>1068</v>
      </c>
      <c r="G937" s="228"/>
      <c r="H937" s="232" t="n">
        <v>1.53</v>
      </c>
      <c r="I937" s="233"/>
      <c r="J937" s="228"/>
      <c r="K937" s="228"/>
      <c r="L937" s="234"/>
      <c r="M937" s="235"/>
      <c r="N937" s="236"/>
      <c r="O937" s="236"/>
      <c r="P937" s="236"/>
      <c r="Q937" s="236"/>
      <c r="R937" s="236"/>
      <c r="S937" s="236"/>
      <c r="T937" s="237"/>
      <c r="AT937" s="238" t="s">
        <v>154</v>
      </c>
      <c r="AU937" s="238" t="s">
        <v>85</v>
      </c>
      <c r="AV937" s="226" t="s">
        <v>85</v>
      </c>
      <c r="AW937" s="226" t="s">
        <v>31</v>
      </c>
      <c r="AX937" s="226" t="s">
        <v>75</v>
      </c>
      <c r="AY937" s="238" t="s">
        <v>146</v>
      </c>
    </row>
    <row r="938" s="239" customFormat="true" ht="12.8" hidden="false" customHeight="false" outlineLevel="0" collapsed="false">
      <c r="B938" s="240"/>
      <c r="C938" s="241"/>
      <c r="D938" s="229" t="s">
        <v>154</v>
      </c>
      <c r="E938" s="242"/>
      <c r="F938" s="243" t="s">
        <v>159</v>
      </c>
      <c r="G938" s="241"/>
      <c r="H938" s="244" t="n">
        <v>4.662</v>
      </c>
      <c r="I938" s="245"/>
      <c r="J938" s="241"/>
      <c r="K938" s="241"/>
      <c r="L938" s="246"/>
      <c r="M938" s="247"/>
      <c r="N938" s="248"/>
      <c r="O938" s="248"/>
      <c r="P938" s="248"/>
      <c r="Q938" s="248"/>
      <c r="R938" s="248"/>
      <c r="S938" s="248"/>
      <c r="T938" s="249"/>
      <c r="AT938" s="250" t="s">
        <v>154</v>
      </c>
      <c r="AU938" s="250" t="s">
        <v>85</v>
      </c>
      <c r="AV938" s="239" t="s">
        <v>152</v>
      </c>
      <c r="AW938" s="239" t="s">
        <v>31</v>
      </c>
      <c r="AX938" s="239" t="s">
        <v>83</v>
      </c>
      <c r="AY938" s="250" t="s">
        <v>146</v>
      </c>
    </row>
    <row r="939" s="31" customFormat="true" ht="24.15" hidden="false" customHeight="true" outlineLevel="0" collapsed="false">
      <c r="A939" s="24"/>
      <c r="B939" s="25"/>
      <c r="C939" s="212" t="s">
        <v>1069</v>
      </c>
      <c r="D939" s="212" t="s">
        <v>148</v>
      </c>
      <c r="E939" s="213" t="s">
        <v>1070</v>
      </c>
      <c r="F939" s="214" t="s">
        <v>1071</v>
      </c>
      <c r="G939" s="215" t="s">
        <v>221</v>
      </c>
      <c r="H939" s="216" t="n">
        <v>1.048</v>
      </c>
      <c r="I939" s="217"/>
      <c r="J939" s="218" t="n">
        <f aca="false">ROUND(I939*H939,2)</f>
        <v>0</v>
      </c>
      <c r="K939" s="219"/>
      <c r="L939" s="30"/>
      <c r="M939" s="220"/>
      <c r="N939" s="221" t="s">
        <v>40</v>
      </c>
      <c r="O939" s="74"/>
      <c r="P939" s="222" t="n">
        <f aca="false">O939*H939</f>
        <v>0</v>
      </c>
      <c r="Q939" s="222" t="n">
        <v>1.04887</v>
      </c>
      <c r="R939" s="222" t="n">
        <f aca="false">Q939*H939</f>
        <v>1.09921576</v>
      </c>
      <c r="S939" s="222" t="n">
        <v>0</v>
      </c>
      <c r="T939" s="223" t="n">
        <f aca="false">S939*H939</f>
        <v>0</v>
      </c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R939" s="224" t="s">
        <v>152</v>
      </c>
      <c r="AT939" s="224" t="s">
        <v>148</v>
      </c>
      <c r="AU939" s="224" t="s">
        <v>85</v>
      </c>
      <c r="AY939" s="3" t="s">
        <v>146</v>
      </c>
      <c r="BE939" s="225" t="n">
        <f aca="false">IF(N939="základní",J939,0)</f>
        <v>0</v>
      </c>
      <c r="BF939" s="225" t="n">
        <f aca="false">IF(N939="snížená",J939,0)</f>
        <v>0</v>
      </c>
      <c r="BG939" s="225" t="n">
        <f aca="false">IF(N939="zákl. přenesená",J939,0)</f>
        <v>0</v>
      </c>
      <c r="BH939" s="225" t="n">
        <f aca="false">IF(N939="sníž. přenesená",J939,0)</f>
        <v>0</v>
      </c>
      <c r="BI939" s="225" t="n">
        <f aca="false">IF(N939="nulová",J939,0)</f>
        <v>0</v>
      </c>
      <c r="BJ939" s="3" t="s">
        <v>83</v>
      </c>
      <c r="BK939" s="225" t="n">
        <f aca="false">ROUND(I939*H939,2)</f>
        <v>0</v>
      </c>
      <c r="BL939" s="3" t="s">
        <v>152</v>
      </c>
      <c r="BM939" s="224" t="s">
        <v>1072</v>
      </c>
    </row>
    <row r="940" s="226" customFormat="true" ht="12.8" hidden="false" customHeight="false" outlineLevel="0" collapsed="false">
      <c r="B940" s="227"/>
      <c r="C940" s="228"/>
      <c r="D940" s="229" t="s">
        <v>154</v>
      </c>
      <c r="E940" s="230"/>
      <c r="F940" s="231" t="s">
        <v>1073</v>
      </c>
      <c r="G940" s="228"/>
      <c r="H940" s="232" t="n">
        <v>1.048</v>
      </c>
      <c r="I940" s="233"/>
      <c r="J940" s="228"/>
      <c r="K940" s="228"/>
      <c r="L940" s="234"/>
      <c r="M940" s="235"/>
      <c r="N940" s="236"/>
      <c r="O940" s="236"/>
      <c r="P940" s="236"/>
      <c r="Q940" s="236"/>
      <c r="R940" s="236"/>
      <c r="S940" s="236"/>
      <c r="T940" s="237"/>
      <c r="AT940" s="238" t="s">
        <v>154</v>
      </c>
      <c r="AU940" s="238" t="s">
        <v>85</v>
      </c>
      <c r="AV940" s="226" t="s">
        <v>85</v>
      </c>
      <c r="AW940" s="226" t="s">
        <v>31</v>
      </c>
      <c r="AX940" s="226" t="s">
        <v>83</v>
      </c>
      <c r="AY940" s="238" t="s">
        <v>146</v>
      </c>
    </row>
    <row r="941" s="31" customFormat="true" ht="24.15" hidden="false" customHeight="true" outlineLevel="0" collapsed="false">
      <c r="A941" s="24"/>
      <c r="B941" s="25"/>
      <c r="C941" s="212" t="s">
        <v>1074</v>
      </c>
      <c r="D941" s="212" t="s">
        <v>148</v>
      </c>
      <c r="E941" s="213" t="s">
        <v>1075</v>
      </c>
      <c r="F941" s="214" t="s">
        <v>1076</v>
      </c>
      <c r="G941" s="215" t="s">
        <v>227</v>
      </c>
      <c r="H941" s="216" t="n">
        <v>29.24</v>
      </c>
      <c r="I941" s="217"/>
      <c r="J941" s="218" t="n">
        <f aca="false">ROUND(I941*H941,2)</f>
        <v>0</v>
      </c>
      <c r="K941" s="219"/>
      <c r="L941" s="30"/>
      <c r="M941" s="220"/>
      <c r="N941" s="221" t="s">
        <v>40</v>
      </c>
      <c r="O941" s="74"/>
      <c r="P941" s="222" t="n">
        <f aca="false">O941*H941</f>
        <v>0</v>
      </c>
      <c r="Q941" s="222" t="n">
        <v>0.01288</v>
      </c>
      <c r="R941" s="222" t="n">
        <f aca="false">Q941*H941</f>
        <v>0.3766112</v>
      </c>
      <c r="S941" s="222" t="n">
        <v>0</v>
      </c>
      <c r="T941" s="223" t="n">
        <f aca="false">S941*H941</f>
        <v>0</v>
      </c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R941" s="224" t="s">
        <v>152</v>
      </c>
      <c r="AT941" s="224" t="s">
        <v>148</v>
      </c>
      <c r="AU941" s="224" t="s">
        <v>85</v>
      </c>
      <c r="AY941" s="3" t="s">
        <v>146</v>
      </c>
      <c r="BE941" s="225" t="n">
        <f aca="false">IF(N941="základní",J941,0)</f>
        <v>0</v>
      </c>
      <c r="BF941" s="225" t="n">
        <f aca="false">IF(N941="snížená",J941,0)</f>
        <v>0</v>
      </c>
      <c r="BG941" s="225" t="n">
        <f aca="false">IF(N941="zákl. přenesená",J941,0)</f>
        <v>0</v>
      </c>
      <c r="BH941" s="225" t="n">
        <f aca="false">IF(N941="sníž. přenesená",J941,0)</f>
        <v>0</v>
      </c>
      <c r="BI941" s="225" t="n">
        <f aca="false">IF(N941="nulová",J941,0)</f>
        <v>0</v>
      </c>
      <c r="BJ941" s="3" t="s">
        <v>83</v>
      </c>
      <c r="BK941" s="225" t="n">
        <f aca="false">ROUND(I941*H941,2)</f>
        <v>0</v>
      </c>
      <c r="BL941" s="3" t="s">
        <v>152</v>
      </c>
      <c r="BM941" s="224" t="s">
        <v>1077</v>
      </c>
    </row>
    <row r="942" s="226" customFormat="true" ht="12.8" hidden="false" customHeight="false" outlineLevel="0" collapsed="false">
      <c r="B942" s="227"/>
      <c r="C942" s="228"/>
      <c r="D942" s="229" t="s">
        <v>154</v>
      </c>
      <c r="E942" s="230"/>
      <c r="F942" s="231" t="s">
        <v>1078</v>
      </c>
      <c r="G942" s="228"/>
      <c r="H942" s="232" t="n">
        <v>8.003</v>
      </c>
      <c r="I942" s="233"/>
      <c r="J942" s="228"/>
      <c r="K942" s="228"/>
      <c r="L942" s="234"/>
      <c r="M942" s="235"/>
      <c r="N942" s="236"/>
      <c r="O942" s="236"/>
      <c r="P942" s="236"/>
      <c r="Q942" s="236"/>
      <c r="R942" s="236"/>
      <c r="S942" s="236"/>
      <c r="T942" s="237"/>
      <c r="AT942" s="238" t="s">
        <v>154</v>
      </c>
      <c r="AU942" s="238" t="s">
        <v>85</v>
      </c>
      <c r="AV942" s="226" t="s">
        <v>85</v>
      </c>
      <c r="AW942" s="226" t="s">
        <v>31</v>
      </c>
      <c r="AX942" s="226" t="s">
        <v>75</v>
      </c>
      <c r="AY942" s="238" t="s">
        <v>146</v>
      </c>
    </row>
    <row r="943" s="226" customFormat="true" ht="12.8" hidden="false" customHeight="false" outlineLevel="0" collapsed="false">
      <c r="B943" s="227"/>
      <c r="C943" s="228"/>
      <c r="D943" s="229" t="s">
        <v>154</v>
      </c>
      <c r="E943" s="230"/>
      <c r="F943" s="231" t="s">
        <v>1079</v>
      </c>
      <c r="G943" s="228"/>
      <c r="H943" s="232" t="n">
        <v>0.671</v>
      </c>
      <c r="I943" s="233"/>
      <c r="J943" s="228"/>
      <c r="K943" s="228"/>
      <c r="L943" s="234"/>
      <c r="M943" s="235"/>
      <c r="N943" s="236"/>
      <c r="O943" s="236"/>
      <c r="P943" s="236"/>
      <c r="Q943" s="236"/>
      <c r="R943" s="236"/>
      <c r="S943" s="236"/>
      <c r="T943" s="237"/>
      <c r="AT943" s="238" t="s">
        <v>154</v>
      </c>
      <c r="AU943" s="238" t="s">
        <v>85</v>
      </c>
      <c r="AV943" s="226" t="s">
        <v>85</v>
      </c>
      <c r="AW943" s="226" t="s">
        <v>31</v>
      </c>
      <c r="AX943" s="226" t="s">
        <v>75</v>
      </c>
      <c r="AY943" s="238" t="s">
        <v>146</v>
      </c>
    </row>
    <row r="944" s="226" customFormat="true" ht="12.8" hidden="false" customHeight="false" outlineLevel="0" collapsed="false">
      <c r="B944" s="227"/>
      <c r="C944" s="228"/>
      <c r="D944" s="229" t="s">
        <v>154</v>
      </c>
      <c r="E944" s="230"/>
      <c r="F944" s="231" t="s">
        <v>1080</v>
      </c>
      <c r="G944" s="228"/>
      <c r="H944" s="232" t="n">
        <v>1.803</v>
      </c>
      <c r="I944" s="233"/>
      <c r="J944" s="228"/>
      <c r="K944" s="228"/>
      <c r="L944" s="234"/>
      <c r="M944" s="235"/>
      <c r="N944" s="236"/>
      <c r="O944" s="236"/>
      <c r="P944" s="236"/>
      <c r="Q944" s="236"/>
      <c r="R944" s="236"/>
      <c r="S944" s="236"/>
      <c r="T944" s="237"/>
      <c r="AT944" s="238" t="s">
        <v>154</v>
      </c>
      <c r="AU944" s="238" t="s">
        <v>85</v>
      </c>
      <c r="AV944" s="226" t="s">
        <v>85</v>
      </c>
      <c r="AW944" s="226" t="s">
        <v>31</v>
      </c>
      <c r="AX944" s="226" t="s">
        <v>75</v>
      </c>
      <c r="AY944" s="238" t="s">
        <v>146</v>
      </c>
    </row>
    <row r="945" s="226" customFormat="true" ht="12.8" hidden="false" customHeight="false" outlineLevel="0" collapsed="false">
      <c r="B945" s="227"/>
      <c r="C945" s="228"/>
      <c r="D945" s="229" t="s">
        <v>154</v>
      </c>
      <c r="E945" s="230"/>
      <c r="F945" s="231" t="s">
        <v>1081</v>
      </c>
      <c r="G945" s="228"/>
      <c r="H945" s="232" t="n">
        <v>0.189</v>
      </c>
      <c r="I945" s="233"/>
      <c r="J945" s="228"/>
      <c r="K945" s="228"/>
      <c r="L945" s="234"/>
      <c r="M945" s="235"/>
      <c r="N945" s="236"/>
      <c r="O945" s="236"/>
      <c r="P945" s="236"/>
      <c r="Q945" s="236"/>
      <c r="R945" s="236"/>
      <c r="S945" s="236"/>
      <c r="T945" s="237"/>
      <c r="AT945" s="238" t="s">
        <v>154</v>
      </c>
      <c r="AU945" s="238" t="s">
        <v>85</v>
      </c>
      <c r="AV945" s="226" t="s">
        <v>85</v>
      </c>
      <c r="AW945" s="226" t="s">
        <v>31</v>
      </c>
      <c r="AX945" s="226" t="s">
        <v>75</v>
      </c>
      <c r="AY945" s="238" t="s">
        <v>146</v>
      </c>
    </row>
    <row r="946" s="226" customFormat="true" ht="12.8" hidden="false" customHeight="false" outlineLevel="0" collapsed="false">
      <c r="B946" s="227"/>
      <c r="C946" s="228"/>
      <c r="D946" s="229" t="s">
        <v>154</v>
      </c>
      <c r="E946" s="230"/>
      <c r="F946" s="231" t="s">
        <v>1082</v>
      </c>
      <c r="G946" s="228"/>
      <c r="H946" s="232" t="n">
        <v>13.695</v>
      </c>
      <c r="I946" s="233"/>
      <c r="J946" s="228"/>
      <c r="K946" s="228"/>
      <c r="L946" s="234"/>
      <c r="M946" s="235"/>
      <c r="N946" s="236"/>
      <c r="O946" s="236"/>
      <c r="P946" s="236"/>
      <c r="Q946" s="236"/>
      <c r="R946" s="236"/>
      <c r="S946" s="236"/>
      <c r="T946" s="237"/>
      <c r="AT946" s="238" t="s">
        <v>154</v>
      </c>
      <c r="AU946" s="238" t="s">
        <v>85</v>
      </c>
      <c r="AV946" s="226" t="s">
        <v>85</v>
      </c>
      <c r="AW946" s="226" t="s">
        <v>31</v>
      </c>
      <c r="AX946" s="226" t="s">
        <v>75</v>
      </c>
      <c r="AY946" s="238" t="s">
        <v>146</v>
      </c>
    </row>
    <row r="947" s="226" customFormat="true" ht="12.8" hidden="false" customHeight="false" outlineLevel="0" collapsed="false">
      <c r="B947" s="227"/>
      <c r="C947" s="228"/>
      <c r="D947" s="229" t="s">
        <v>154</v>
      </c>
      <c r="E947" s="230"/>
      <c r="F947" s="231" t="s">
        <v>1083</v>
      </c>
      <c r="G947" s="228"/>
      <c r="H947" s="232" t="n">
        <v>1.386</v>
      </c>
      <c r="I947" s="233"/>
      <c r="J947" s="228"/>
      <c r="K947" s="228"/>
      <c r="L947" s="234"/>
      <c r="M947" s="235"/>
      <c r="N947" s="236"/>
      <c r="O947" s="236"/>
      <c r="P947" s="236"/>
      <c r="Q947" s="236"/>
      <c r="R947" s="236"/>
      <c r="S947" s="236"/>
      <c r="T947" s="237"/>
      <c r="AT947" s="238" t="s">
        <v>154</v>
      </c>
      <c r="AU947" s="238" t="s">
        <v>85</v>
      </c>
      <c r="AV947" s="226" t="s">
        <v>85</v>
      </c>
      <c r="AW947" s="226" t="s">
        <v>31</v>
      </c>
      <c r="AX947" s="226" t="s">
        <v>75</v>
      </c>
      <c r="AY947" s="238" t="s">
        <v>146</v>
      </c>
    </row>
    <row r="948" s="226" customFormat="true" ht="12.8" hidden="false" customHeight="false" outlineLevel="0" collapsed="false">
      <c r="B948" s="227"/>
      <c r="C948" s="228"/>
      <c r="D948" s="229" t="s">
        <v>154</v>
      </c>
      <c r="E948" s="230"/>
      <c r="F948" s="231" t="s">
        <v>1084</v>
      </c>
      <c r="G948" s="228"/>
      <c r="H948" s="232" t="n">
        <v>0.391</v>
      </c>
      <c r="I948" s="233"/>
      <c r="J948" s="228"/>
      <c r="K948" s="228"/>
      <c r="L948" s="234"/>
      <c r="M948" s="235"/>
      <c r="N948" s="236"/>
      <c r="O948" s="236"/>
      <c r="P948" s="236"/>
      <c r="Q948" s="236"/>
      <c r="R948" s="236"/>
      <c r="S948" s="236"/>
      <c r="T948" s="237"/>
      <c r="AT948" s="238" t="s">
        <v>154</v>
      </c>
      <c r="AU948" s="238" t="s">
        <v>85</v>
      </c>
      <c r="AV948" s="226" t="s">
        <v>85</v>
      </c>
      <c r="AW948" s="226" t="s">
        <v>31</v>
      </c>
      <c r="AX948" s="226" t="s">
        <v>75</v>
      </c>
      <c r="AY948" s="238" t="s">
        <v>146</v>
      </c>
    </row>
    <row r="949" s="226" customFormat="true" ht="12.8" hidden="false" customHeight="false" outlineLevel="0" collapsed="false">
      <c r="B949" s="227"/>
      <c r="C949" s="228"/>
      <c r="D949" s="229" t="s">
        <v>154</v>
      </c>
      <c r="E949" s="230"/>
      <c r="F949" s="231" t="s">
        <v>1085</v>
      </c>
      <c r="G949" s="228"/>
      <c r="H949" s="232" t="n">
        <v>3.102</v>
      </c>
      <c r="I949" s="233"/>
      <c r="J949" s="228"/>
      <c r="K949" s="228"/>
      <c r="L949" s="234"/>
      <c r="M949" s="235"/>
      <c r="N949" s="236"/>
      <c r="O949" s="236"/>
      <c r="P949" s="236"/>
      <c r="Q949" s="236"/>
      <c r="R949" s="236"/>
      <c r="S949" s="236"/>
      <c r="T949" s="237"/>
      <c r="AT949" s="238" t="s">
        <v>154</v>
      </c>
      <c r="AU949" s="238" t="s">
        <v>85</v>
      </c>
      <c r="AV949" s="226" t="s">
        <v>85</v>
      </c>
      <c r="AW949" s="226" t="s">
        <v>31</v>
      </c>
      <c r="AX949" s="226" t="s">
        <v>75</v>
      </c>
      <c r="AY949" s="238" t="s">
        <v>146</v>
      </c>
    </row>
    <row r="950" s="239" customFormat="true" ht="12.8" hidden="false" customHeight="false" outlineLevel="0" collapsed="false">
      <c r="B950" s="240"/>
      <c r="C950" s="241"/>
      <c r="D950" s="229" t="s">
        <v>154</v>
      </c>
      <c r="E950" s="242"/>
      <c r="F950" s="243" t="s">
        <v>159</v>
      </c>
      <c r="G950" s="241"/>
      <c r="H950" s="244" t="n">
        <v>29.24</v>
      </c>
      <c r="I950" s="245"/>
      <c r="J950" s="241"/>
      <c r="K950" s="241"/>
      <c r="L950" s="246"/>
      <c r="M950" s="247"/>
      <c r="N950" s="248"/>
      <c r="O950" s="248"/>
      <c r="P950" s="248"/>
      <c r="Q950" s="248"/>
      <c r="R950" s="248"/>
      <c r="S950" s="248"/>
      <c r="T950" s="249"/>
      <c r="AT950" s="250" t="s">
        <v>154</v>
      </c>
      <c r="AU950" s="250" t="s">
        <v>85</v>
      </c>
      <c r="AV950" s="239" t="s">
        <v>152</v>
      </c>
      <c r="AW950" s="239" t="s">
        <v>31</v>
      </c>
      <c r="AX950" s="239" t="s">
        <v>83</v>
      </c>
      <c r="AY950" s="250" t="s">
        <v>146</v>
      </c>
    </row>
    <row r="951" s="31" customFormat="true" ht="24.15" hidden="false" customHeight="true" outlineLevel="0" collapsed="false">
      <c r="A951" s="24"/>
      <c r="B951" s="25"/>
      <c r="C951" s="212" t="s">
        <v>1086</v>
      </c>
      <c r="D951" s="212" t="s">
        <v>148</v>
      </c>
      <c r="E951" s="213" t="s">
        <v>1087</v>
      </c>
      <c r="F951" s="214" t="s">
        <v>1088</v>
      </c>
      <c r="G951" s="215" t="s">
        <v>227</v>
      </c>
      <c r="H951" s="216" t="n">
        <v>29.24</v>
      </c>
      <c r="I951" s="217"/>
      <c r="J951" s="218" t="n">
        <f aca="false">ROUND(I951*H951,2)</f>
        <v>0</v>
      </c>
      <c r="K951" s="219"/>
      <c r="L951" s="30"/>
      <c r="M951" s="220"/>
      <c r="N951" s="221" t="s">
        <v>40</v>
      </c>
      <c r="O951" s="74"/>
      <c r="P951" s="222" t="n">
        <f aca="false">O951*H951</f>
        <v>0</v>
      </c>
      <c r="Q951" s="222" t="n">
        <v>0</v>
      </c>
      <c r="R951" s="222" t="n">
        <f aca="false">Q951*H951</f>
        <v>0</v>
      </c>
      <c r="S951" s="222" t="n">
        <v>0</v>
      </c>
      <c r="T951" s="223" t="n">
        <f aca="false">S951*H951</f>
        <v>0</v>
      </c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R951" s="224" t="s">
        <v>152</v>
      </c>
      <c r="AT951" s="224" t="s">
        <v>148</v>
      </c>
      <c r="AU951" s="224" t="s">
        <v>85</v>
      </c>
      <c r="AY951" s="3" t="s">
        <v>146</v>
      </c>
      <c r="BE951" s="225" t="n">
        <f aca="false">IF(N951="základní",J951,0)</f>
        <v>0</v>
      </c>
      <c r="BF951" s="225" t="n">
        <f aca="false">IF(N951="snížená",J951,0)</f>
        <v>0</v>
      </c>
      <c r="BG951" s="225" t="n">
        <f aca="false">IF(N951="zákl. přenesená",J951,0)</f>
        <v>0</v>
      </c>
      <c r="BH951" s="225" t="n">
        <f aca="false">IF(N951="sníž. přenesená",J951,0)</f>
        <v>0</v>
      </c>
      <c r="BI951" s="225" t="n">
        <f aca="false">IF(N951="nulová",J951,0)</f>
        <v>0</v>
      </c>
      <c r="BJ951" s="3" t="s">
        <v>83</v>
      </c>
      <c r="BK951" s="225" t="n">
        <f aca="false">ROUND(I951*H951,2)</f>
        <v>0</v>
      </c>
      <c r="BL951" s="3" t="s">
        <v>152</v>
      </c>
      <c r="BM951" s="224" t="s">
        <v>1089</v>
      </c>
    </row>
    <row r="952" s="31" customFormat="true" ht="14.4" hidden="false" customHeight="true" outlineLevel="0" collapsed="false">
      <c r="A952" s="24"/>
      <c r="B952" s="25"/>
      <c r="C952" s="212" t="s">
        <v>1090</v>
      </c>
      <c r="D952" s="212" t="s">
        <v>148</v>
      </c>
      <c r="E952" s="213" t="s">
        <v>1091</v>
      </c>
      <c r="F952" s="214" t="s">
        <v>1092</v>
      </c>
      <c r="G952" s="215" t="s">
        <v>227</v>
      </c>
      <c r="H952" s="216" t="n">
        <v>27.673</v>
      </c>
      <c r="I952" s="217"/>
      <c r="J952" s="218" t="n">
        <f aca="false">ROUND(I952*H952,2)</f>
        <v>0</v>
      </c>
      <c r="K952" s="219"/>
      <c r="L952" s="30"/>
      <c r="M952" s="220"/>
      <c r="N952" s="221" t="s">
        <v>40</v>
      </c>
      <c r="O952" s="74"/>
      <c r="P952" s="222" t="n">
        <f aca="false">O952*H952</f>
        <v>0</v>
      </c>
      <c r="Q952" s="222" t="n">
        <v>0.00658</v>
      </c>
      <c r="R952" s="222" t="n">
        <f aca="false">Q952*H952</f>
        <v>0.18208834</v>
      </c>
      <c r="S952" s="222" t="n">
        <v>0</v>
      </c>
      <c r="T952" s="223" t="n">
        <f aca="false">S952*H952</f>
        <v>0</v>
      </c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R952" s="224" t="s">
        <v>152</v>
      </c>
      <c r="AT952" s="224" t="s">
        <v>148</v>
      </c>
      <c r="AU952" s="224" t="s">
        <v>85</v>
      </c>
      <c r="AY952" s="3" t="s">
        <v>146</v>
      </c>
      <c r="BE952" s="225" t="n">
        <f aca="false">IF(N952="základní",J952,0)</f>
        <v>0</v>
      </c>
      <c r="BF952" s="225" t="n">
        <f aca="false">IF(N952="snížená",J952,0)</f>
        <v>0</v>
      </c>
      <c r="BG952" s="225" t="n">
        <f aca="false">IF(N952="zákl. přenesená",J952,0)</f>
        <v>0</v>
      </c>
      <c r="BH952" s="225" t="n">
        <f aca="false">IF(N952="sníž. přenesená",J952,0)</f>
        <v>0</v>
      </c>
      <c r="BI952" s="225" t="n">
        <f aca="false">IF(N952="nulová",J952,0)</f>
        <v>0</v>
      </c>
      <c r="BJ952" s="3" t="s">
        <v>83</v>
      </c>
      <c r="BK952" s="225" t="n">
        <f aca="false">ROUND(I952*H952,2)</f>
        <v>0</v>
      </c>
      <c r="BL952" s="3" t="s">
        <v>152</v>
      </c>
      <c r="BM952" s="224" t="s">
        <v>1093</v>
      </c>
    </row>
    <row r="953" s="226" customFormat="true" ht="12.8" hidden="false" customHeight="false" outlineLevel="0" collapsed="false">
      <c r="B953" s="227"/>
      <c r="C953" s="228"/>
      <c r="D953" s="229" t="s">
        <v>154</v>
      </c>
      <c r="E953" s="230"/>
      <c r="F953" s="231" t="s">
        <v>1094</v>
      </c>
      <c r="G953" s="228"/>
      <c r="H953" s="232" t="n">
        <v>9.775</v>
      </c>
      <c r="I953" s="233"/>
      <c r="J953" s="228"/>
      <c r="K953" s="228"/>
      <c r="L953" s="234"/>
      <c r="M953" s="235"/>
      <c r="N953" s="236"/>
      <c r="O953" s="236"/>
      <c r="P953" s="236"/>
      <c r="Q953" s="236"/>
      <c r="R953" s="236"/>
      <c r="S953" s="236"/>
      <c r="T953" s="237"/>
      <c r="AT953" s="238" t="s">
        <v>154</v>
      </c>
      <c r="AU953" s="238" t="s">
        <v>85</v>
      </c>
      <c r="AV953" s="226" t="s">
        <v>85</v>
      </c>
      <c r="AW953" s="226" t="s">
        <v>31</v>
      </c>
      <c r="AX953" s="226" t="s">
        <v>75</v>
      </c>
      <c r="AY953" s="238" t="s">
        <v>146</v>
      </c>
    </row>
    <row r="954" s="226" customFormat="true" ht="12.8" hidden="false" customHeight="false" outlineLevel="0" collapsed="false">
      <c r="B954" s="227"/>
      <c r="C954" s="228"/>
      <c r="D954" s="229" t="s">
        <v>154</v>
      </c>
      <c r="E954" s="230"/>
      <c r="F954" s="231" t="s">
        <v>1095</v>
      </c>
      <c r="G954" s="228"/>
      <c r="H954" s="232" t="n">
        <v>17.898</v>
      </c>
      <c r="I954" s="233"/>
      <c r="J954" s="228"/>
      <c r="K954" s="228"/>
      <c r="L954" s="234"/>
      <c r="M954" s="235"/>
      <c r="N954" s="236"/>
      <c r="O954" s="236"/>
      <c r="P954" s="236"/>
      <c r="Q954" s="236"/>
      <c r="R954" s="236"/>
      <c r="S954" s="236"/>
      <c r="T954" s="237"/>
      <c r="AT954" s="238" t="s">
        <v>154</v>
      </c>
      <c r="AU954" s="238" t="s">
        <v>85</v>
      </c>
      <c r="AV954" s="226" t="s">
        <v>85</v>
      </c>
      <c r="AW954" s="226" t="s">
        <v>31</v>
      </c>
      <c r="AX954" s="226" t="s">
        <v>75</v>
      </c>
      <c r="AY954" s="238" t="s">
        <v>146</v>
      </c>
    </row>
    <row r="955" s="239" customFormat="true" ht="12.8" hidden="false" customHeight="false" outlineLevel="0" collapsed="false">
      <c r="B955" s="240"/>
      <c r="C955" s="241"/>
      <c r="D955" s="229" t="s">
        <v>154</v>
      </c>
      <c r="E955" s="242"/>
      <c r="F955" s="243" t="s">
        <v>159</v>
      </c>
      <c r="G955" s="241"/>
      <c r="H955" s="244" t="n">
        <v>27.673</v>
      </c>
      <c r="I955" s="245"/>
      <c r="J955" s="241"/>
      <c r="K955" s="241"/>
      <c r="L955" s="246"/>
      <c r="M955" s="247"/>
      <c r="N955" s="248"/>
      <c r="O955" s="248"/>
      <c r="P955" s="248"/>
      <c r="Q955" s="248"/>
      <c r="R955" s="248"/>
      <c r="S955" s="248"/>
      <c r="T955" s="249"/>
      <c r="AT955" s="250" t="s">
        <v>154</v>
      </c>
      <c r="AU955" s="250" t="s">
        <v>85</v>
      </c>
      <c r="AV955" s="239" t="s">
        <v>152</v>
      </c>
      <c r="AW955" s="239" t="s">
        <v>31</v>
      </c>
      <c r="AX955" s="239" t="s">
        <v>83</v>
      </c>
      <c r="AY955" s="250" t="s">
        <v>146</v>
      </c>
    </row>
    <row r="956" s="31" customFormat="true" ht="14.4" hidden="false" customHeight="true" outlineLevel="0" collapsed="false">
      <c r="A956" s="24"/>
      <c r="B956" s="25"/>
      <c r="C956" s="212" t="s">
        <v>1096</v>
      </c>
      <c r="D956" s="212" t="s">
        <v>148</v>
      </c>
      <c r="E956" s="213" t="s">
        <v>1097</v>
      </c>
      <c r="F956" s="214" t="s">
        <v>1098</v>
      </c>
      <c r="G956" s="215" t="s">
        <v>227</v>
      </c>
      <c r="H956" s="216" t="n">
        <v>27.673</v>
      </c>
      <c r="I956" s="217"/>
      <c r="J956" s="218" t="n">
        <f aca="false">ROUND(I956*H956,2)</f>
        <v>0</v>
      </c>
      <c r="K956" s="219"/>
      <c r="L956" s="30"/>
      <c r="M956" s="220"/>
      <c r="N956" s="221" t="s">
        <v>40</v>
      </c>
      <c r="O956" s="74"/>
      <c r="P956" s="222" t="n">
        <f aca="false">O956*H956</f>
        <v>0</v>
      </c>
      <c r="Q956" s="222" t="n">
        <v>0</v>
      </c>
      <c r="R956" s="222" t="n">
        <f aca="false">Q956*H956</f>
        <v>0</v>
      </c>
      <c r="S956" s="222" t="n">
        <v>0</v>
      </c>
      <c r="T956" s="223" t="n">
        <f aca="false">S956*H956</f>
        <v>0</v>
      </c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R956" s="224" t="s">
        <v>152</v>
      </c>
      <c r="AT956" s="224" t="s">
        <v>148</v>
      </c>
      <c r="AU956" s="224" t="s">
        <v>85</v>
      </c>
      <c r="AY956" s="3" t="s">
        <v>146</v>
      </c>
      <c r="BE956" s="225" t="n">
        <f aca="false">IF(N956="základní",J956,0)</f>
        <v>0</v>
      </c>
      <c r="BF956" s="225" t="n">
        <f aca="false">IF(N956="snížená",J956,0)</f>
        <v>0</v>
      </c>
      <c r="BG956" s="225" t="n">
        <f aca="false">IF(N956="zákl. přenesená",J956,0)</f>
        <v>0</v>
      </c>
      <c r="BH956" s="225" t="n">
        <f aca="false">IF(N956="sníž. přenesená",J956,0)</f>
        <v>0</v>
      </c>
      <c r="BI956" s="225" t="n">
        <f aca="false">IF(N956="nulová",J956,0)</f>
        <v>0</v>
      </c>
      <c r="BJ956" s="3" t="s">
        <v>83</v>
      </c>
      <c r="BK956" s="225" t="n">
        <f aca="false">ROUND(I956*H956,2)</f>
        <v>0</v>
      </c>
      <c r="BL956" s="3" t="s">
        <v>152</v>
      </c>
      <c r="BM956" s="224" t="s">
        <v>1099</v>
      </c>
    </row>
    <row r="957" s="195" customFormat="true" ht="22.8" hidden="false" customHeight="true" outlineLevel="0" collapsed="false">
      <c r="B957" s="196"/>
      <c r="C957" s="197"/>
      <c r="D957" s="198" t="s">
        <v>74</v>
      </c>
      <c r="E957" s="210" t="s">
        <v>1100</v>
      </c>
      <c r="F957" s="210" t="s">
        <v>1101</v>
      </c>
      <c r="G957" s="197"/>
      <c r="H957" s="197"/>
      <c r="I957" s="200"/>
      <c r="J957" s="211" t="n">
        <f aca="false">BK957</f>
        <v>0</v>
      </c>
      <c r="K957" s="197"/>
      <c r="L957" s="202"/>
      <c r="M957" s="203"/>
      <c r="N957" s="204"/>
      <c r="O957" s="204"/>
      <c r="P957" s="205" t="n">
        <f aca="false">SUM(P958:P1352)</f>
        <v>0</v>
      </c>
      <c r="Q957" s="204"/>
      <c r="R957" s="205" t="n">
        <f aca="false">SUM(R958:R1352)</f>
        <v>255.3319561</v>
      </c>
      <c r="S957" s="204"/>
      <c r="T957" s="206" t="n">
        <f aca="false">SUM(T958:T1352)</f>
        <v>0</v>
      </c>
      <c r="AR957" s="207" t="s">
        <v>83</v>
      </c>
      <c r="AT957" s="208" t="s">
        <v>74</v>
      </c>
      <c r="AU957" s="208" t="s">
        <v>83</v>
      </c>
      <c r="AY957" s="207" t="s">
        <v>146</v>
      </c>
      <c r="BK957" s="209" t="n">
        <f aca="false">SUM(BK958:BK1352)</f>
        <v>0</v>
      </c>
    </row>
    <row r="958" s="31" customFormat="true" ht="24.15" hidden="false" customHeight="true" outlineLevel="0" collapsed="false">
      <c r="A958" s="24"/>
      <c r="B958" s="25"/>
      <c r="C958" s="212" t="s">
        <v>1102</v>
      </c>
      <c r="D958" s="212" t="s">
        <v>148</v>
      </c>
      <c r="E958" s="213" t="s">
        <v>1103</v>
      </c>
      <c r="F958" s="214" t="s">
        <v>1104</v>
      </c>
      <c r="G958" s="215" t="s">
        <v>227</v>
      </c>
      <c r="H958" s="216" t="n">
        <v>193.547</v>
      </c>
      <c r="I958" s="217"/>
      <c r="J958" s="218" t="n">
        <f aca="false">ROUND(I958*H958,2)</f>
        <v>0</v>
      </c>
      <c r="K958" s="219"/>
      <c r="L958" s="30"/>
      <c r="M958" s="220"/>
      <c r="N958" s="221" t="s">
        <v>40</v>
      </c>
      <c r="O958" s="74"/>
      <c r="P958" s="222" t="n">
        <f aca="false">O958*H958</f>
        <v>0</v>
      </c>
      <c r="Q958" s="222" t="n">
        <v>0</v>
      </c>
      <c r="R958" s="222" t="n">
        <f aca="false">Q958*H958</f>
        <v>0</v>
      </c>
      <c r="S958" s="222" t="n">
        <v>0</v>
      </c>
      <c r="T958" s="223" t="n">
        <f aca="false">S958*H958</f>
        <v>0</v>
      </c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R958" s="224" t="s">
        <v>152</v>
      </c>
      <c r="AT958" s="224" t="s">
        <v>148</v>
      </c>
      <c r="AU958" s="224" t="s">
        <v>85</v>
      </c>
      <c r="AY958" s="3" t="s">
        <v>146</v>
      </c>
      <c r="BE958" s="225" t="n">
        <f aca="false">IF(N958="základní",J958,0)</f>
        <v>0</v>
      </c>
      <c r="BF958" s="225" t="n">
        <f aca="false">IF(N958="snížená",J958,0)</f>
        <v>0</v>
      </c>
      <c r="BG958" s="225" t="n">
        <f aca="false">IF(N958="zákl. přenesená",J958,0)</f>
        <v>0</v>
      </c>
      <c r="BH958" s="225" t="n">
        <f aca="false">IF(N958="sníž. přenesená",J958,0)</f>
        <v>0</v>
      </c>
      <c r="BI958" s="225" t="n">
        <f aca="false">IF(N958="nulová",J958,0)</f>
        <v>0</v>
      </c>
      <c r="BJ958" s="3" t="s">
        <v>83</v>
      </c>
      <c r="BK958" s="225" t="n">
        <f aca="false">ROUND(I958*H958,2)</f>
        <v>0</v>
      </c>
      <c r="BL958" s="3" t="s">
        <v>152</v>
      </c>
      <c r="BM958" s="224" t="s">
        <v>1105</v>
      </c>
    </row>
    <row r="959" s="226" customFormat="true" ht="12.8" hidden="false" customHeight="false" outlineLevel="0" collapsed="false">
      <c r="B959" s="227"/>
      <c r="C959" s="228"/>
      <c r="D959" s="229" t="s">
        <v>154</v>
      </c>
      <c r="E959" s="230"/>
      <c r="F959" s="231" t="s">
        <v>1106</v>
      </c>
      <c r="G959" s="228"/>
      <c r="H959" s="232" t="n">
        <v>108.7</v>
      </c>
      <c r="I959" s="233"/>
      <c r="J959" s="228"/>
      <c r="K959" s="228"/>
      <c r="L959" s="234"/>
      <c r="M959" s="235"/>
      <c r="N959" s="236"/>
      <c r="O959" s="236"/>
      <c r="P959" s="236"/>
      <c r="Q959" s="236"/>
      <c r="R959" s="236"/>
      <c r="S959" s="236"/>
      <c r="T959" s="237"/>
      <c r="AT959" s="238" t="s">
        <v>154</v>
      </c>
      <c r="AU959" s="238" t="s">
        <v>85</v>
      </c>
      <c r="AV959" s="226" t="s">
        <v>85</v>
      </c>
      <c r="AW959" s="226" t="s">
        <v>31</v>
      </c>
      <c r="AX959" s="226" t="s">
        <v>75</v>
      </c>
      <c r="AY959" s="238" t="s">
        <v>146</v>
      </c>
    </row>
    <row r="960" s="226" customFormat="true" ht="12.8" hidden="false" customHeight="false" outlineLevel="0" collapsed="false">
      <c r="B960" s="227"/>
      <c r="C960" s="228"/>
      <c r="D960" s="229" t="s">
        <v>154</v>
      </c>
      <c r="E960" s="230"/>
      <c r="F960" s="231" t="s">
        <v>1107</v>
      </c>
      <c r="G960" s="228"/>
      <c r="H960" s="232" t="n">
        <v>39.8</v>
      </c>
      <c r="I960" s="233"/>
      <c r="J960" s="228"/>
      <c r="K960" s="228"/>
      <c r="L960" s="234"/>
      <c r="M960" s="235"/>
      <c r="N960" s="236"/>
      <c r="O960" s="236"/>
      <c r="P960" s="236"/>
      <c r="Q960" s="236"/>
      <c r="R960" s="236"/>
      <c r="S960" s="236"/>
      <c r="T960" s="237"/>
      <c r="AT960" s="238" t="s">
        <v>154</v>
      </c>
      <c r="AU960" s="238" t="s">
        <v>85</v>
      </c>
      <c r="AV960" s="226" t="s">
        <v>85</v>
      </c>
      <c r="AW960" s="226" t="s">
        <v>31</v>
      </c>
      <c r="AX960" s="226" t="s">
        <v>75</v>
      </c>
      <c r="AY960" s="238" t="s">
        <v>146</v>
      </c>
    </row>
    <row r="961" s="226" customFormat="true" ht="12.8" hidden="false" customHeight="false" outlineLevel="0" collapsed="false">
      <c r="B961" s="227"/>
      <c r="C961" s="228"/>
      <c r="D961" s="229" t="s">
        <v>154</v>
      </c>
      <c r="E961" s="230"/>
      <c r="F961" s="231" t="s">
        <v>1108</v>
      </c>
      <c r="G961" s="228"/>
      <c r="H961" s="232" t="n">
        <v>39.8</v>
      </c>
      <c r="I961" s="233"/>
      <c r="J961" s="228"/>
      <c r="K961" s="228"/>
      <c r="L961" s="234"/>
      <c r="M961" s="235"/>
      <c r="N961" s="236"/>
      <c r="O961" s="236"/>
      <c r="P961" s="236"/>
      <c r="Q961" s="236"/>
      <c r="R961" s="236"/>
      <c r="S961" s="236"/>
      <c r="T961" s="237"/>
      <c r="AT961" s="238" t="s">
        <v>154</v>
      </c>
      <c r="AU961" s="238" t="s">
        <v>85</v>
      </c>
      <c r="AV961" s="226" t="s">
        <v>85</v>
      </c>
      <c r="AW961" s="226" t="s">
        <v>31</v>
      </c>
      <c r="AX961" s="226" t="s">
        <v>75</v>
      </c>
      <c r="AY961" s="238" t="s">
        <v>146</v>
      </c>
    </row>
    <row r="962" s="226" customFormat="true" ht="12.8" hidden="false" customHeight="false" outlineLevel="0" collapsed="false">
      <c r="B962" s="227"/>
      <c r="C962" s="228"/>
      <c r="D962" s="229" t="s">
        <v>154</v>
      </c>
      <c r="E962" s="230"/>
      <c r="F962" s="231" t="s">
        <v>1109</v>
      </c>
      <c r="G962" s="228"/>
      <c r="H962" s="232" t="n">
        <v>5.247</v>
      </c>
      <c r="I962" s="233"/>
      <c r="J962" s="228"/>
      <c r="K962" s="228"/>
      <c r="L962" s="234"/>
      <c r="M962" s="235"/>
      <c r="N962" s="236"/>
      <c r="O962" s="236"/>
      <c r="P962" s="236"/>
      <c r="Q962" s="236"/>
      <c r="R962" s="236"/>
      <c r="S962" s="236"/>
      <c r="T962" s="237"/>
      <c r="AT962" s="238" t="s">
        <v>154</v>
      </c>
      <c r="AU962" s="238" t="s">
        <v>85</v>
      </c>
      <c r="AV962" s="226" t="s">
        <v>85</v>
      </c>
      <c r="AW962" s="226" t="s">
        <v>31</v>
      </c>
      <c r="AX962" s="226" t="s">
        <v>75</v>
      </c>
      <c r="AY962" s="238" t="s">
        <v>146</v>
      </c>
    </row>
    <row r="963" s="239" customFormat="true" ht="12.8" hidden="false" customHeight="false" outlineLevel="0" collapsed="false">
      <c r="B963" s="240"/>
      <c r="C963" s="241"/>
      <c r="D963" s="229" t="s">
        <v>154</v>
      </c>
      <c r="E963" s="242"/>
      <c r="F963" s="243" t="s">
        <v>159</v>
      </c>
      <c r="G963" s="241"/>
      <c r="H963" s="244" t="n">
        <v>193.547</v>
      </c>
      <c r="I963" s="245"/>
      <c r="J963" s="241"/>
      <c r="K963" s="241"/>
      <c r="L963" s="246"/>
      <c r="M963" s="247"/>
      <c r="N963" s="248"/>
      <c r="O963" s="248"/>
      <c r="P963" s="248"/>
      <c r="Q963" s="248"/>
      <c r="R963" s="248"/>
      <c r="S963" s="248"/>
      <c r="T963" s="249"/>
      <c r="AT963" s="250" t="s">
        <v>154</v>
      </c>
      <c r="AU963" s="250" t="s">
        <v>85</v>
      </c>
      <c r="AV963" s="239" t="s">
        <v>152</v>
      </c>
      <c r="AW963" s="239" t="s">
        <v>31</v>
      </c>
      <c r="AX963" s="239" t="s">
        <v>83</v>
      </c>
      <c r="AY963" s="250" t="s">
        <v>146</v>
      </c>
    </row>
    <row r="964" s="31" customFormat="true" ht="14.4" hidden="false" customHeight="true" outlineLevel="0" collapsed="false">
      <c r="A964" s="24"/>
      <c r="B964" s="25"/>
      <c r="C964" s="212" t="s">
        <v>1110</v>
      </c>
      <c r="D964" s="212" t="s">
        <v>148</v>
      </c>
      <c r="E964" s="213" t="s">
        <v>1111</v>
      </c>
      <c r="F964" s="214" t="s">
        <v>1112</v>
      </c>
      <c r="G964" s="215" t="s">
        <v>227</v>
      </c>
      <c r="H964" s="216" t="n">
        <v>417.6</v>
      </c>
      <c r="I964" s="217"/>
      <c r="J964" s="218" t="n">
        <f aca="false">ROUND(I964*H964,2)</f>
        <v>0</v>
      </c>
      <c r="K964" s="219"/>
      <c r="L964" s="30"/>
      <c r="M964" s="220"/>
      <c r="N964" s="221" t="s">
        <v>40</v>
      </c>
      <c r="O964" s="74"/>
      <c r="P964" s="222" t="n">
        <f aca="false">O964*H964</f>
        <v>0</v>
      </c>
      <c r="Q964" s="222" t="n">
        <v>0.0065</v>
      </c>
      <c r="R964" s="222" t="n">
        <f aca="false">Q964*H964</f>
        <v>2.7144</v>
      </c>
      <c r="S964" s="222" t="n">
        <v>0</v>
      </c>
      <c r="T964" s="223" t="n">
        <f aca="false">S964*H964</f>
        <v>0</v>
      </c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R964" s="224" t="s">
        <v>152</v>
      </c>
      <c r="AT964" s="224" t="s">
        <v>148</v>
      </c>
      <c r="AU964" s="224" t="s">
        <v>85</v>
      </c>
      <c r="AY964" s="3" t="s">
        <v>146</v>
      </c>
      <c r="BE964" s="225" t="n">
        <f aca="false">IF(N964="základní",J964,0)</f>
        <v>0</v>
      </c>
      <c r="BF964" s="225" t="n">
        <f aca="false">IF(N964="snížená",J964,0)</f>
        <v>0</v>
      </c>
      <c r="BG964" s="225" t="n">
        <f aca="false">IF(N964="zákl. přenesená",J964,0)</f>
        <v>0</v>
      </c>
      <c r="BH964" s="225" t="n">
        <f aca="false">IF(N964="sníž. přenesená",J964,0)</f>
        <v>0</v>
      </c>
      <c r="BI964" s="225" t="n">
        <f aca="false">IF(N964="nulová",J964,0)</f>
        <v>0</v>
      </c>
      <c r="BJ964" s="3" t="s">
        <v>83</v>
      </c>
      <c r="BK964" s="225" t="n">
        <f aca="false">ROUND(I964*H964,2)</f>
        <v>0</v>
      </c>
      <c r="BL964" s="3" t="s">
        <v>152</v>
      </c>
      <c r="BM964" s="224" t="s">
        <v>1113</v>
      </c>
    </row>
    <row r="965" s="226" customFormat="true" ht="12.8" hidden="false" customHeight="false" outlineLevel="0" collapsed="false">
      <c r="B965" s="227"/>
      <c r="C965" s="228"/>
      <c r="D965" s="229" t="s">
        <v>154</v>
      </c>
      <c r="E965" s="230"/>
      <c r="F965" s="231" t="s">
        <v>1114</v>
      </c>
      <c r="G965" s="228"/>
      <c r="H965" s="232" t="n">
        <v>120.3</v>
      </c>
      <c r="I965" s="233"/>
      <c r="J965" s="228"/>
      <c r="K965" s="228"/>
      <c r="L965" s="234"/>
      <c r="M965" s="235"/>
      <c r="N965" s="236"/>
      <c r="O965" s="236"/>
      <c r="P965" s="236"/>
      <c r="Q965" s="236"/>
      <c r="R965" s="236"/>
      <c r="S965" s="236"/>
      <c r="T965" s="237"/>
      <c r="AT965" s="238" t="s">
        <v>154</v>
      </c>
      <c r="AU965" s="238" t="s">
        <v>85</v>
      </c>
      <c r="AV965" s="226" t="s">
        <v>85</v>
      </c>
      <c r="AW965" s="226" t="s">
        <v>31</v>
      </c>
      <c r="AX965" s="226" t="s">
        <v>75</v>
      </c>
      <c r="AY965" s="238" t="s">
        <v>146</v>
      </c>
    </row>
    <row r="966" s="226" customFormat="true" ht="12.8" hidden="false" customHeight="false" outlineLevel="0" collapsed="false">
      <c r="B966" s="227"/>
      <c r="C966" s="228"/>
      <c r="D966" s="229" t="s">
        <v>154</v>
      </c>
      <c r="E966" s="230"/>
      <c r="F966" s="231" t="s">
        <v>1115</v>
      </c>
      <c r="G966" s="228"/>
      <c r="H966" s="232" t="n">
        <v>148.6</v>
      </c>
      <c r="I966" s="233"/>
      <c r="J966" s="228"/>
      <c r="K966" s="228"/>
      <c r="L966" s="234"/>
      <c r="M966" s="235"/>
      <c r="N966" s="236"/>
      <c r="O966" s="236"/>
      <c r="P966" s="236"/>
      <c r="Q966" s="236"/>
      <c r="R966" s="236"/>
      <c r="S966" s="236"/>
      <c r="T966" s="237"/>
      <c r="AT966" s="238" t="s">
        <v>154</v>
      </c>
      <c r="AU966" s="238" t="s">
        <v>85</v>
      </c>
      <c r="AV966" s="226" t="s">
        <v>85</v>
      </c>
      <c r="AW966" s="226" t="s">
        <v>31</v>
      </c>
      <c r="AX966" s="226" t="s">
        <v>75</v>
      </c>
      <c r="AY966" s="238" t="s">
        <v>146</v>
      </c>
    </row>
    <row r="967" s="226" customFormat="true" ht="12.8" hidden="false" customHeight="false" outlineLevel="0" collapsed="false">
      <c r="B967" s="227"/>
      <c r="C967" s="228"/>
      <c r="D967" s="229" t="s">
        <v>154</v>
      </c>
      <c r="E967" s="230"/>
      <c r="F967" s="231" t="s">
        <v>1116</v>
      </c>
      <c r="G967" s="228"/>
      <c r="H967" s="232" t="n">
        <v>148.7</v>
      </c>
      <c r="I967" s="233"/>
      <c r="J967" s="228"/>
      <c r="K967" s="228"/>
      <c r="L967" s="234"/>
      <c r="M967" s="235"/>
      <c r="N967" s="236"/>
      <c r="O967" s="236"/>
      <c r="P967" s="236"/>
      <c r="Q967" s="236"/>
      <c r="R967" s="236"/>
      <c r="S967" s="236"/>
      <c r="T967" s="237"/>
      <c r="AT967" s="238" t="s">
        <v>154</v>
      </c>
      <c r="AU967" s="238" t="s">
        <v>85</v>
      </c>
      <c r="AV967" s="226" t="s">
        <v>85</v>
      </c>
      <c r="AW967" s="226" t="s">
        <v>31</v>
      </c>
      <c r="AX967" s="226" t="s">
        <v>75</v>
      </c>
      <c r="AY967" s="238" t="s">
        <v>146</v>
      </c>
    </row>
    <row r="968" s="239" customFormat="true" ht="12.8" hidden="false" customHeight="false" outlineLevel="0" collapsed="false">
      <c r="B968" s="240"/>
      <c r="C968" s="241"/>
      <c r="D968" s="229" t="s">
        <v>154</v>
      </c>
      <c r="E968" s="242"/>
      <c r="F968" s="243" t="s">
        <v>159</v>
      </c>
      <c r="G968" s="241"/>
      <c r="H968" s="244" t="n">
        <v>417.6</v>
      </c>
      <c r="I968" s="245"/>
      <c r="J968" s="241"/>
      <c r="K968" s="241"/>
      <c r="L968" s="246"/>
      <c r="M968" s="247"/>
      <c r="N968" s="248"/>
      <c r="O968" s="248"/>
      <c r="P968" s="248"/>
      <c r="Q968" s="248"/>
      <c r="R968" s="248"/>
      <c r="S968" s="248"/>
      <c r="T968" s="249"/>
      <c r="AT968" s="250" t="s">
        <v>154</v>
      </c>
      <c r="AU968" s="250" t="s">
        <v>85</v>
      </c>
      <c r="AV968" s="239" t="s">
        <v>152</v>
      </c>
      <c r="AW968" s="239" t="s">
        <v>31</v>
      </c>
      <c r="AX968" s="239" t="s">
        <v>83</v>
      </c>
      <c r="AY968" s="250" t="s">
        <v>146</v>
      </c>
    </row>
    <row r="969" s="31" customFormat="true" ht="24.15" hidden="false" customHeight="true" outlineLevel="0" collapsed="false">
      <c r="A969" s="24"/>
      <c r="B969" s="25"/>
      <c r="C969" s="212" t="s">
        <v>1117</v>
      </c>
      <c r="D969" s="212" t="s">
        <v>148</v>
      </c>
      <c r="E969" s="213" t="s">
        <v>1118</v>
      </c>
      <c r="F969" s="214" t="s">
        <v>1119</v>
      </c>
      <c r="G969" s="215" t="s">
        <v>227</v>
      </c>
      <c r="H969" s="216" t="n">
        <v>26.89</v>
      </c>
      <c r="I969" s="217"/>
      <c r="J969" s="218" t="n">
        <f aca="false">ROUND(I969*H969,2)</f>
        <v>0</v>
      </c>
      <c r="K969" s="219"/>
      <c r="L969" s="30"/>
      <c r="M969" s="220"/>
      <c r="N969" s="221" t="s">
        <v>40</v>
      </c>
      <c r="O969" s="74"/>
      <c r="P969" s="222" t="n">
        <f aca="false">O969*H969</f>
        <v>0</v>
      </c>
      <c r="Q969" s="222" t="n">
        <v>0.0065</v>
      </c>
      <c r="R969" s="222" t="n">
        <f aca="false">Q969*H969</f>
        <v>0.174785</v>
      </c>
      <c r="S969" s="222" t="n">
        <v>0</v>
      </c>
      <c r="T969" s="223" t="n">
        <f aca="false">S969*H969</f>
        <v>0</v>
      </c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R969" s="224" t="s">
        <v>152</v>
      </c>
      <c r="AT969" s="224" t="s">
        <v>148</v>
      </c>
      <c r="AU969" s="224" t="s">
        <v>85</v>
      </c>
      <c r="AY969" s="3" t="s">
        <v>146</v>
      </c>
      <c r="BE969" s="225" t="n">
        <f aca="false">IF(N969="základní",J969,0)</f>
        <v>0</v>
      </c>
      <c r="BF969" s="225" t="n">
        <f aca="false">IF(N969="snížená",J969,0)</f>
        <v>0</v>
      </c>
      <c r="BG969" s="225" t="n">
        <f aca="false">IF(N969="zákl. přenesená",J969,0)</f>
        <v>0</v>
      </c>
      <c r="BH969" s="225" t="n">
        <f aca="false">IF(N969="sníž. přenesená",J969,0)</f>
        <v>0</v>
      </c>
      <c r="BI969" s="225" t="n">
        <f aca="false">IF(N969="nulová",J969,0)</f>
        <v>0</v>
      </c>
      <c r="BJ969" s="3" t="s">
        <v>83</v>
      </c>
      <c r="BK969" s="225" t="n">
        <f aca="false">ROUND(I969*H969,2)</f>
        <v>0</v>
      </c>
      <c r="BL969" s="3" t="s">
        <v>152</v>
      </c>
      <c r="BM969" s="224" t="s">
        <v>1120</v>
      </c>
    </row>
    <row r="970" s="226" customFormat="true" ht="12.8" hidden="false" customHeight="false" outlineLevel="0" collapsed="false">
      <c r="B970" s="227"/>
      <c r="C970" s="228"/>
      <c r="D970" s="229" t="s">
        <v>154</v>
      </c>
      <c r="E970" s="230"/>
      <c r="F970" s="231" t="s">
        <v>1121</v>
      </c>
      <c r="G970" s="228"/>
      <c r="H970" s="232" t="n">
        <v>8.003</v>
      </c>
      <c r="I970" s="233"/>
      <c r="J970" s="228"/>
      <c r="K970" s="228"/>
      <c r="L970" s="234"/>
      <c r="M970" s="235"/>
      <c r="N970" s="236"/>
      <c r="O970" s="236"/>
      <c r="P970" s="236"/>
      <c r="Q970" s="236"/>
      <c r="R970" s="236"/>
      <c r="S970" s="236"/>
      <c r="T970" s="237"/>
      <c r="AT970" s="238" t="s">
        <v>154</v>
      </c>
      <c r="AU970" s="238" t="s">
        <v>85</v>
      </c>
      <c r="AV970" s="226" t="s">
        <v>85</v>
      </c>
      <c r="AW970" s="226" t="s">
        <v>31</v>
      </c>
      <c r="AX970" s="226" t="s">
        <v>75</v>
      </c>
      <c r="AY970" s="238" t="s">
        <v>146</v>
      </c>
    </row>
    <row r="971" s="226" customFormat="true" ht="12.8" hidden="false" customHeight="false" outlineLevel="0" collapsed="false">
      <c r="B971" s="227"/>
      <c r="C971" s="228"/>
      <c r="D971" s="229" t="s">
        <v>154</v>
      </c>
      <c r="E971" s="230"/>
      <c r="F971" s="231" t="s">
        <v>1122</v>
      </c>
      <c r="G971" s="228"/>
      <c r="H971" s="232" t="n">
        <v>1.285</v>
      </c>
      <c r="I971" s="233"/>
      <c r="J971" s="228"/>
      <c r="K971" s="228"/>
      <c r="L971" s="234"/>
      <c r="M971" s="235"/>
      <c r="N971" s="236"/>
      <c r="O971" s="236"/>
      <c r="P971" s="236"/>
      <c r="Q971" s="236"/>
      <c r="R971" s="236"/>
      <c r="S971" s="236"/>
      <c r="T971" s="237"/>
      <c r="AT971" s="238" t="s">
        <v>154</v>
      </c>
      <c r="AU971" s="238" t="s">
        <v>85</v>
      </c>
      <c r="AV971" s="226" t="s">
        <v>85</v>
      </c>
      <c r="AW971" s="226" t="s">
        <v>31</v>
      </c>
      <c r="AX971" s="226" t="s">
        <v>75</v>
      </c>
      <c r="AY971" s="238" t="s">
        <v>146</v>
      </c>
    </row>
    <row r="972" s="226" customFormat="true" ht="12.8" hidden="false" customHeight="false" outlineLevel="0" collapsed="false">
      <c r="B972" s="227"/>
      <c r="C972" s="228"/>
      <c r="D972" s="229" t="s">
        <v>154</v>
      </c>
      <c r="E972" s="230"/>
      <c r="F972" s="231" t="s">
        <v>1123</v>
      </c>
      <c r="G972" s="228"/>
      <c r="H972" s="232" t="n">
        <v>0.512</v>
      </c>
      <c r="I972" s="233"/>
      <c r="J972" s="228"/>
      <c r="K972" s="228"/>
      <c r="L972" s="234"/>
      <c r="M972" s="235"/>
      <c r="N972" s="236"/>
      <c r="O972" s="236"/>
      <c r="P972" s="236"/>
      <c r="Q972" s="236"/>
      <c r="R972" s="236"/>
      <c r="S972" s="236"/>
      <c r="T972" s="237"/>
      <c r="AT972" s="238" t="s">
        <v>154</v>
      </c>
      <c r="AU972" s="238" t="s">
        <v>85</v>
      </c>
      <c r="AV972" s="226" t="s">
        <v>85</v>
      </c>
      <c r="AW972" s="226" t="s">
        <v>31</v>
      </c>
      <c r="AX972" s="226" t="s">
        <v>75</v>
      </c>
      <c r="AY972" s="238" t="s">
        <v>146</v>
      </c>
    </row>
    <row r="973" s="251" customFormat="true" ht="12.8" hidden="false" customHeight="false" outlineLevel="0" collapsed="false">
      <c r="B973" s="252"/>
      <c r="C973" s="253"/>
      <c r="D973" s="229" t="s">
        <v>154</v>
      </c>
      <c r="E973" s="254"/>
      <c r="F973" s="255" t="s">
        <v>1124</v>
      </c>
      <c r="G973" s="253"/>
      <c r="H973" s="256" t="n">
        <v>9.8</v>
      </c>
      <c r="I973" s="257"/>
      <c r="J973" s="253"/>
      <c r="K973" s="253"/>
      <c r="L973" s="258"/>
      <c r="M973" s="259"/>
      <c r="N973" s="260"/>
      <c r="O973" s="260"/>
      <c r="P973" s="260"/>
      <c r="Q973" s="260"/>
      <c r="R973" s="260"/>
      <c r="S973" s="260"/>
      <c r="T973" s="261"/>
      <c r="AT973" s="262" t="s">
        <v>154</v>
      </c>
      <c r="AU973" s="262" t="s">
        <v>85</v>
      </c>
      <c r="AV973" s="251" t="s">
        <v>160</v>
      </c>
      <c r="AW973" s="251" t="s">
        <v>31</v>
      </c>
      <c r="AX973" s="251" t="s">
        <v>75</v>
      </c>
      <c r="AY973" s="262" t="s">
        <v>146</v>
      </c>
    </row>
    <row r="974" s="226" customFormat="true" ht="12.8" hidden="false" customHeight="false" outlineLevel="0" collapsed="false">
      <c r="B974" s="227"/>
      <c r="C974" s="228"/>
      <c r="D974" s="229" t="s">
        <v>154</v>
      </c>
      <c r="E974" s="230"/>
      <c r="F974" s="231" t="s">
        <v>1125</v>
      </c>
      <c r="G974" s="228"/>
      <c r="H974" s="232" t="n">
        <v>7.194</v>
      </c>
      <c r="I974" s="233"/>
      <c r="J974" s="228"/>
      <c r="K974" s="228"/>
      <c r="L974" s="234"/>
      <c r="M974" s="235"/>
      <c r="N974" s="236"/>
      <c r="O974" s="236"/>
      <c r="P974" s="236"/>
      <c r="Q974" s="236"/>
      <c r="R974" s="236"/>
      <c r="S974" s="236"/>
      <c r="T974" s="237"/>
      <c r="AT974" s="238" t="s">
        <v>154</v>
      </c>
      <c r="AU974" s="238" t="s">
        <v>85</v>
      </c>
      <c r="AV974" s="226" t="s">
        <v>85</v>
      </c>
      <c r="AW974" s="226" t="s">
        <v>31</v>
      </c>
      <c r="AX974" s="226" t="s">
        <v>75</v>
      </c>
      <c r="AY974" s="238" t="s">
        <v>146</v>
      </c>
    </row>
    <row r="975" s="226" customFormat="true" ht="12.8" hidden="false" customHeight="false" outlineLevel="0" collapsed="false">
      <c r="B975" s="227"/>
      <c r="C975" s="228"/>
      <c r="D975" s="229" t="s">
        <v>154</v>
      </c>
      <c r="E975" s="230"/>
      <c r="F975" s="231" t="s">
        <v>1126</v>
      </c>
      <c r="G975" s="228"/>
      <c r="H975" s="232" t="n">
        <v>0.884</v>
      </c>
      <c r="I975" s="233"/>
      <c r="J975" s="228"/>
      <c r="K975" s="228"/>
      <c r="L975" s="234"/>
      <c r="M975" s="235"/>
      <c r="N975" s="236"/>
      <c r="O975" s="236"/>
      <c r="P975" s="236"/>
      <c r="Q975" s="236"/>
      <c r="R975" s="236"/>
      <c r="S975" s="236"/>
      <c r="T975" s="237"/>
      <c r="AT975" s="238" t="s">
        <v>154</v>
      </c>
      <c r="AU975" s="238" t="s">
        <v>85</v>
      </c>
      <c r="AV975" s="226" t="s">
        <v>85</v>
      </c>
      <c r="AW975" s="226" t="s">
        <v>31</v>
      </c>
      <c r="AX975" s="226" t="s">
        <v>75</v>
      </c>
      <c r="AY975" s="238" t="s">
        <v>146</v>
      </c>
    </row>
    <row r="976" s="226" customFormat="true" ht="12.8" hidden="false" customHeight="false" outlineLevel="0" collapsed="false">
      <c r="B976" s="227"/>
      <c r="C976" s="228"/>
      <c r="D976" s="229" t="s">
        <v>154</v>
      </c>
      <c r="E976" s="230"/>
      <c r="F976" s="231" t="s">
        <v>1127</v>
      </c>
      <c r="G976" s="228"/>
      <c r="H976" s="232" t="n">
        <v>0.467</v>
      </c>
      <c r="I976" s="233"/>
      <c r="J976" s="228"/>
      <c r="K976" s="228"/>
      <c r="L976" s="234"/>
      <c r="M976" s="235"/>
      <c r="N976" s="236"/>
      <c r="O976" s="236"/>
      <c r="P976" s="236"/>
      <c r="Q976" s="236"/>
      <c r="R976" s="236"/>
      <c r="S976" s="236"/>
      <c r="T976" s="237"/>
      <c r="AT976" s="238" t="s">
        <v>154</v>
      </c>
      <c r="AU976" s="238" t="s">
        <v>85</v>
      </c>
      <c r="AV976" s="226" t="s">
        <v>85</v>
      </c>
      <c r="AW976" s="226" t="s">
        <v>31</v>
      </c>
      <c r="AX976" s="226" t="s">
        <v>75</v>
      </c>
      <c r="AY976" s="238" t="s">
        <v>146</v>
      </c>
    </row>
    <row r="977" s="251" customFormat="true" ht="12.8" hidden="false" customHeight="false" outlineLevel="0" collapsed="false">
      <c r="B977" s="252"/>
      <c r="C977" s="253"/>
      <c r="D977" s="229" t="s">
        <v>154</v>
      </c>
      <c r="E977" s="254"/>
      <c r="F977" s="255" t="s">
        <v>1128</v>
      </c>
      <c r="G977" s="253"/>
      <c r="H977" s="256" t="n">
        <v>8.545</v>
      </c>
      <c r="I977" s="257"/>
      <c r="J977" s="253"/>
      <c r="K977" s="253"/>
      <c r="L977" s="258"/>
      <c r="M977" s="259"/>
      <c r="N977" s="260"/>
      <c r="O977" s="260"/>
      <c r="P977" s="260"/>
      <c r="Q977" s="260"/>
      <c r="R977" s="260"/>
      <c r="S977" s="260"/>
      <c r="T977" s="261"/>
      <c r="AT977" s="262" t="s">
        <v>154</v>
      </c>
      <c r="AU977" s="262" t="s">
        <v>85</v>
      </c>
      <c r="AV977" s="251" t="s">
        <v>160</v>
      </c>
      <c r="AW977" s="251" t="s">
        <v>31</v>
      </c>
      <c r="AX977" s="251" t="s">
        <v>75</v>
      </c>
      <c r="AY977" s="262" t="s">
        <v>146</v>
      </c>
    </row>
    <row r="978" s="226" customFormat="true" ht="12.8" hidden="false" customHeight="false" outlineLevel="0" collapsed="false">
      <c r="B978" s="227"/>
      <c r="C978" s="228"/>
      <c r="D978" s="229" t="s">
        <v>154</v>
      </c>
      <c r="E978" s="230"/>
      <c r="F978" s="231" t="s">
        <v>1129</v>
      </c>
      <c r="G978" s="228"/>
      <c r="H978" s="232" t="n">
        <v>8.545</v>
      </c>
      <c r="I978" s="233"/>
      <c r="J978" s="228"/>
      <c r="K978" s="228"/>
      <c r="L978" s="234"/>
      <c r="M978" s="235"/>
      <c r="N978" s="236"/>
      <c r="O978" s="236"/>
      <c r="P978" s="236"/>
      <c r="Q978" s="236"/>
      <c r="R978" s="236"/>
      <c r="S978" s="236"/>
      <c r="T978" s="237"/>
      <c r="AT978" s="238" t="s">
        <v>154</v>
      </c>
      <c r="AU978" s="238" t="s">
        <v>85</v>
      </c>
      <c r="AV978" s="226" t="s">
        <v>85</v>
      </c>
      <c r="AW978" s="226" t="s">
        <v>31</v>
      </c>
      <c r="AX978" s="226" t="s">
        <v>75</v>
      </c>
      <c r="AY978" s="238" t="s">
        <v>146</v>
      </c>
    </row>
    <row r="979" s="251" customFormat="true" ht="12.8" hidden="false" customHeight="false" outlineLevel="0" collapsed="false">
      <c r="B979" s="252"/>
      <c r="C979" s="253"/>
      <c r="D979" s="229" t="s">
        <v>154</v>
      </c>
      <c r="E979" s="254"/>
      <c r="F979" s="255" t="s">
        <v>469</v>
      </c>
      <c r="G979" s="253"/>
      <c r="H979" s="256" t="n">
        <v>8.545</v>
      </c>
      <c r="I979" s="257"/>
      <c r="J979" s="253"/>
      <c r="K979" s="253"/>
      <c r="L979" s="258"/>
      <c r="M979" s="259"/>
      <c r="N979" s="260"/>
      <c r="O979" s="260"/>
      <c r="P979" s="260"/>
      <c r="Q979" s="260"/>
      <c r="R979" s="260"/>
      <c r="S979" s="260"/>
      <c r="T979" s="261"/>
      <c r="AT979" s="262" t="s">
        <v>154</v>
      </c>
      <c r="AU979" s="262" t="s">
        <v>85</v>
      </c>
      <c r="AV979" s="251" t="s">
        <v>160</v>
      </c>
      <c r="AW979" s="251" t="s">
        <v>31</v>
      </c>
      <c r="AX979" s="251" t="s">
        <v>75</v>
      </c>
      <c r="AY979" s="262" t="s">
        <v>146</v>
      </c>
    </row>
    <row r="980" s="239" customFormat="true" ht="12.8" hidden="false" customHeight="false" outlineLevel="0" collapsed="false">
      <c r="B980" s="240"/>
      <c r="C980" s="241"/>
      <c r="D980" s="229" t="s">
        <v>154</v>
      </c>
      <c r="E980" s="242"/>
      <c r="F980" s="243" t="s">
        <v>159</v>
      </c>
      <c r="G980" s="241"/>
      <c r="H980" s="244" t="n">
        <v>26.89</v>
      </c>
      <c r="I980" s="245"/>
      <c r="J980" s="241"/>
      <c r="K980" s="241"/>
      <c r="L980" s="246"/>
      <c r="M980" s="247"/>
      <c r="N980" s="248"/>
      <c r="O980" s="248"/>
      <c r="P980" s="248"/>
      <c r="Q980" s="248"/>
      <c r="R980" s="248"/>
      <c r="S980" s="248"/>
      <c r="T980" s="249"/>
      <c r="AT980" s="250" t="s">
        <v>154</v>
      </c>
      <c r="AU980" s="250" t="s">
        <v>85</v>
      </c>
      <c r="AV980" s="239" t="s">
        <v>152</v>
      </c>
      <c r="AW980" s="239" t="s">
        <v>31</v>
      </c>
      <c r="AX980" s="239" t="s">
        <v>83</v>
      </c>
      <c r="AY980" s="250" t="s">
        <v>146</v>
      </c>
    </row>
    <row r="981" s="31" customFormat="true" ht="24.15" hidden="false" customHeight="true" outlineLevel="0" collapsed="false">
      <c r="A981" s="24"/>
      <c r="B981" s="25"/>
      <c r="C981" s="212" t="s">
        <v>1130</v>
      </c>
      <c r="D981" s="212" t="s">
        <v>148</v>
      </c>
      <c r="E981" s="213" t="s">
        <v>1131</v>
      </c>
      <c r="F981" s="214" t="s">
        <v>1132</v>
      </c>
      <c r="G981" s="215" t="s">
        <v>227</v>
      </c>
      <c r="H981" s="216" t="n">
        <v>26.89</v>
      </c>
      <c r="I981" s="217"/>
      <c r="J981" s="218" t="n">
        <f aca="false">ROUND(I981*H981,2)</f>
        <v>0</v>
      </c>
      <c r="K981" s="219"/>
      <c r="L981" s="30"/>
      <c r="M981" s="220"/>
      <c r="N981" s="221" t="s">
        <v>40</v>
      </c>
      <c r="O981" s="74"/>
      <c r="P981" s="222" t="n">
        <f aca="false">O981*H981</f>
        <v>0</v>
      </c>
      <c r="Q981" s="222" t="n">
        <v>0.00026</v>
      </c>
      <c r="R981" s="222" t="n">
        <f aca="false">Q981*H981</f>
        <v>0.0069914</v>
      </c>
      <c r="S981" s="222" t="n">
        <v>0</v>
      </c>
      <c r="T981" s="223" t="n">
        <f aca="false">S981*H981</f>
        <v>0</v>
      </c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R981" s="224" t="s">
        <v>152</v>
      </c>
      <c r="AT981" s="224" t="s">
        <v>148</v>
      </c>
      <c r="AU981" s="224" t="s">
        <v>85</v>
      </c>
      <c r="AY981" s="3" t="s">
        <v>146</v>
      </c>
      <c r="BE981" s="225" t="n">
        <f aca="false">IF(N981="základní",J981,0)</f>
        <v>0</v>
      </c>
      <c r="BF981" s="225" t="n">
        <f aca="false">IF(N981="snížená",J981,0)</f>
        <v>0</v>
      </c>
      <c r="BG981" s="225" t="n">
        <f aca="false">IF(N981="zákl. přenesená",J981,0)</f>
        <v>0</v>
      </c>
      <c r="BH981" s="225" t="n">
        <f aca="false">IF(N981="sníž. přenesená",J981,0)</f>
        <v>0</v>
      </c>
      <c r="BI981" s="225" t="n">
        <f aca="false">IF(N981="nulová",J981,0)</f>
        <v>0</v>
      </c>
      <c r="BJ981" s="3" t="s">
        <v>83</v>
      </c>
      <c r="BK981" s="225" t="n">
        <f aca="false">ROUND(I981*H981,2)</f>
        <v>0</v>
      </c>
      <c r="BL981" s="3" t="s">
        <v>152</v>
      </c>
      <c r="BM981" s="224" t="s">
        <v>1133</v>
      </c>
    </row>
    <row r="982" s="31" customFormat="true" ht="24.15" hidden="false" customHeight="true" outlineLevel="0" collapsed="false">
      <c r="A982" s="24"/>
      <c r="B982" s="25"/>
      <c r="C982" s="212" t="s">
        <v>1134</v>
      </c>
      <c r="D982" s="212" t="s">
        <v>148</v>
      </c>
      <c r="E982" s="213" t="s">
        <v>1135</v>
      </c>
      <c r="F982" s="214" t="s">
        <v>1136</v>
      </c>
      <c r="G982" s="215" t="s">
        <v>227</v>
      </c>
      <c r="H982" s="216" t="n">
        <v>430.1</v>
      </c>
      <c r="I982" s="217"/>
      <c r="J982" s="218" t="n">
        <f aca="false">ROUND(I982*H982,2)</f>
        <v>0</v>
      </c>
      <c r="K982" s="219"/>
      <c r="L982" s="30"/>
      <c r="M982" s="220"/>
      <c r="N982" s="221" t="s">
        <v>40</v>
      </c>
      <c r="O982" s="74"/>
      <c r="P982" s="222" t="n">
        <f aca="false">O982*H982</f>
        <v>0</v>
      </c>
      <c r="Q982" s="222" t="n">
        <v>0.003</v>
      </c>
      <c r="R982" s="222" t="n">
        <f aca="false">Q982*H982</f>
        <v>1.2903</v>
      </c>
      <c r="S982" s="222" t="n">
        <v>0</v>
      </c>
      <c r="T982" s="223" t="n">
        <f aca="false">S982*H982</f>
        <v>0</v>
      </c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R982" s="224" t="s">
        <v>152</v>
      </c>
      <c r="AT982" s="224" t="s">
        <v>148</v>
      </c>
      <c r="AU982" s="224" t="s">
        <v>85</v>
      </c>
      <c r="AY982" s="3" t="s">
        <v>146</v>
      </c>
      <c r="BE982" s="225" t="n">
        <f aca="false">IF(N982="základní",J982,0)</f>
        <v>0</v>
      </c>
      <c r="BF982" s="225" t="n">
        <f aca="false">IF(N982="snížená",J982,0)</f>
        <v>0</v>
      </c>
      <c r="BG982" s="225" t="n">
        <f aca="false">IF(N982="zákl. přenesená",J982,0)</f>
        <v>0</v>
      </c>
      <c r="BH982" s="225" t="n">
        <f aca="false">IF(N982="sníž. přenesená",J982,0)</f>
        <v>0</v>
      </c>
      <c r="BI982" s="225" t="n">
        <f aca="false">IF(N982="nulová",J982,0)</f>
        <v>0</v>
      </c>
      <c r="BJ982" s="3" t="s">
        <v>83</v>
      </c>
      <c r="BK982" s="225" t="n">
        <f aca="false">ROUND(I982*H982,2)</f>
        <v>0</v>
      </c>
      <c r="BL982" s="3" t="s">
        <v>152</v>
      </c>
      <c r="BM982" s="224" t="s">
        <v>1137</v>
      </c>
    </row>
    <row r="983" s="226" customFormat="true" ht="12.8" hidden="false" customHeight="false" outlineLevel="0" collapsed="false">
      <c r="B983" s="227"/>
      <c r="C983" s="228"/>
      <c r="D983" s="229" t="s">
        <v>154</v>
      </c>
      <c r="E983" s="230"/>
      <c r="F983" s="231" t="s">
        <v>1138</v>
      </c>
      <c r="G983" s="228"/>
      <c r="H983" s="232" t="n">
        <v>132.8</v>
      </c>
      <c r="I983" s="233"/>
      <c r="J983" s="228"/>
      <c r="K983" s="228"/>
      <c r="L983" s="234"/>
      <c r="M983" s="235"/>
      <c r="N983" s="236"/>
      <c r="O983" s="236"/>
      <c r="P983" s="236"/>
      <c r="Q983" s="236"/>
      <c r="R983" s="236"/>
      <c r="S983" s="236"/>
      <c r="T983" s="237"/>
      <c r="AT983" s="238" t="s">
        <v>154</v>
      </c>
      <c r="AU983" s="238" t="s">
        <v>85</v>
      </c>
      <c r="AV983" s="226" t="s">
        <v>85</v>
      </c>
      <c r="AW983" s="226" t="s">
        <v>31</v>
      </c>
      <c r="AX983" s="226" t="s">
        <v>75</v>
      </c>
      <c r="AY983" s="238" t="s">
        <v>146</v>
      </c>
    </row>
    <row r="984" s="226" customFormat="true" ht="12.8" hidden="false" customHeight="false" outlineLevel="0" collapsed="false">
      <c r="B984" s="227"/>
      <c r="C984" s="228"/>
      <c r="D984" s="229" t="s">
        <v>154</v>
      </c>
      <c r="E984" s="230"/>
      <c r="F984" s="231" t="s">
        <v>1115</v>
      </c>
      <c r="G984" s="228"/>
      <c r="H984" s="232" t="n">
        <v>148.6</v>
      </c>
      <c r="I984" s="233"/>
      <c r="J984" s="228"/>
      <c r="K984" s="228"/>
      <c r="L984" s="234"/>
      <c r="M984" s="235"/>
      <c r="N984" s="236"/>
      <c r="O984" s="236"/>
      <c r="P984" s="236"/>
      <c r="Q984" s="236"/>
      <c r="R984" s="236"/>
      <c r="S984" s="236"/>
      <c r="T984" s="237"/>
      <c r="AT984" s="238" t="s">
        <v>154</v>
      </c>
      <c r="AU984" s="238" t="s">
        <v>85</v>
      </c>
      <c r="AV984" s="226" t="s">
        <v>85</v>
      </c>
      <c r="AW984" s="226" t="s">
        <v>31</v>
      </c>
      <c r="AX984" s="226" t="s">
        <v>75</v>
      </c>
      <c r="AY984" s="238" t="s">
        <v>146</v>
      </c>
    </row>
    <row r="985" s="226" customFormat="true" ht="12.8" hidden="false" customHeight="false" outlineLevel="0" collapsed="false">
      <c r="B985" s="227"/>
      <c r="C985" s="228"/>
      <c r="D985" s="229" t="s">
        <v>154</v>
      </c>
      <c r="E985" s="230"/>
      <c r="F985" s="231" t="s">
        <v>1116</v>
      </c>
      <c r="G985" s="228"/>
      <c r="H985" s="232" t="n">
        <v>148.7</v>
      </c>
      <c r="I985" s="233"/>
      <c r="J985" s="228"/>
      <c r="K985" s="228"/>
      <c r="L985" s="234"/>
      <c r="M985" s="235"/>
      <c r="N985" s="236"/>
      <c r="O985" s="236"/>
      <c r="P985" s="236"/>
      <c r="Q985" s="236"/>
      <c r="R985" s="236"/>
      <c r="S985" s="236"/>
      <c r="T985" s="237"/>
      <c r="AT985" s="238" t="s">
        <v>154</v>
      </c>
      <c r="AU985" s="238" t="s">
        <v>85</v>
      </c>
      <c r="AV985" s="226" t="s">
        <v>85</v>
      </c>
      <c r="AW985" s="226" t="s">
        <v>31</v>
      </c>
      <c r="AX985" s="226" t="s">
        <v>75</v>
      </c>
      <c r="AY985" s="238" t="s">
        <v>146</v>
      </c>
    </row>
    <row r="986" s="239" customFormat="true" ht="12.8" hidden="false" customHeight="false" outlineLevel="0" collapsed="false">
      <c r="B986" s="240"/>
      <c r="C986" s="241"/>
      <c r="D986" s="229" t="s">
        <v>154</v>
      </c>
      <c r="E986" s="242"/>
      <c r="F986" s="243" t="s">
        <v>159</v>
      </c>
      <c r="G986" s="241"/>
      <c r="H986" s="244" t="n">
        <v>430.1</v>
      </c>
      <c r="I986" s="245"/>
      <c r="J986" s="241"/>
      <c r="K986" s="241"/>
      <c r="L986" s="246"/>
      <c r="M986" s="247"/>
      <c r="N986" s="248"/>
      <c r="O986" s="248"/>
      <c r="P986" s="248"/>
      <c r="Q986" s="248"/>
      <c r="R986" s="248"/>
      <c r="S986" s="248"/>
      <c r="T986" s="249"/>
      <c r="AT986" s="250" t="s">
        <v>154</v>
      </c>
      <c r="AU986" s="250" t="s">
        <v>85</v>
      </c>
      <c r="AV986" s="239" t="s">
        <v>152</v>
      </c>
      <c r="AW986" s="239" t="s">
        <v>31</v>
      </c>
      <c r="AX986" s="239" t="s">
        <v>83</v>
      </c>
      <c r="AY986" s="250" t="s">
        <v>146</v>
      </c>
    </row>
    <row r="987" s="31" customFormat="true" ht="24.15" hidden="false" customHeight="true" outlineLevel="0" collapsed="false">
      <c r="A987" s="24"/>
      <c r="B987" s="25"/>
      <c r="C987" s="212" t="s">
        <v>1139</v>
      </c>
      <c r="D987" s="212" t="s">
        <v>148</v>
      </c>
      <c r="E987" s="213" t="s">
        <v>1140</v>
      </c>
      <c r="F987" s="214" t="s">
        <v>1141</v>
      </c>
      <c r="G987" s="215" t="s">
        <v>227</v>
      </c>
      <c r="H987" s="216" t="n">
        <v>26.89</v>
      </c>
      <c r="I987" s="217"/>
      <c r="J987" s="218" t="n">
        <f aca="false">ROUND(I987*H987,2)</f>
        <v>0</v>
      </c>
      <c r="K987" s="219"/>
      <c r="L987" s="30"/>
      <c r="M987" s="220"/>
      <c r="N987" s="221" t="s">
        <v>40</v>
      </c>
      <c r="O987" s="74"/>
      <c r="P987" s="222" t="n">
        <f aca="false">O987*H987</f>
        <v>0</v>
      </c>
      <c r="Q987" s="222" t="n">
        <v>0.003</v>
      </c>
      <c r="R987" s="222" t="n">
        <f aca="false">Q987*H987</f>
        <v>0.08067</v>
      </c>
      <c r="S987" s="222" t="n">
        <v>0</v>
      </c>
      <c r="T987" s="223" t="n">
        <f aca="false">S987*H987</f>
        <v>0</v>
      </c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R987" s="224" t="s">
        <v>152</v>
      </c>
      <c r="AT987" s="224" t="s">
        <v>148</v>
      </c>
      <c r="AU987" s="224" t="s">
        <v>85</v>
      </c>
      <c r="AY987" s="3" t="s">
        <v>146</v>
      </c>
      <c r="BE987" s="225" t="n">
        <f aca="false">IF(N987="základní",J987,0)</f>
        <v>0</v>
      </c>
      <c r="BF987" s="225" t="n">
        <f aca="false">IF(N987="snížená",J987,0)</f>
        <v>0</v>
      </c>
      <c r="BG987" s="225" t="n">
        <f aca="false">IF(N987="zákl. přenesená",J987,0)</f>
        <v>0</v>
      </c>
      <c r="BH987" s="225" t="n">
        <f aca="false">IF(N987="sníž. přenesená",J987,0)</f>
        <v>0</v>
      </c>
      <c r="BI987" s="225" t="n">
        <f aca="false">IF(N987="nulová",J987,0)</f>
        <v>0</v>
      </c>
      <c r="BJ987" s="3" t="s">
        <v>83</v>
      </c>
      <c r="BK987" s="225" t="n">
        <f aca="false">ROUND(I987*H987,2)</f>
        <v>0</v>
      </c>
      <c r="BL987" s="3" t="s">
        <v>152</v>
      </c>
      <c r="BM987" s="224" t="s">
        <v>1142</v>
      </c>
    </row>
    <row r="988" s="31" customFormat="true" ht="24.15" hidden="false" customHeight="true" outlineLevel="0" collapsed="false">
      <c r="A988" s="24"/>
      <c r="B988" s="25"/>
      <c r="C988" s="212" t="s">
        <v>1143</v>
      </c>
      <c r="D988" s="212" t="s">
        <v>148</v>
      </c>
      <c r="E988" s="213" t="s">
        <v>1144</v>
      </c>
      <c r="F988" s="214" t="s">
        <v>1145</v>
      </c>
      <c r="G988" s="215" t="s">
        <v>227</v>
      </c>
      <c r="H988" s="216" t="n">
        <v>117.823</v>
      </c>
      <c r="I988" s="217"/>
      <c r="J988" s="218" t="n">
        <f aca="false">ROUND(I988*H988,2)</f>
        <v>0</v>
      </c>
      <c r="K988" s="219"/>
      <c r="L988" s="30"/>
      <c r="M988" s="220"/>
      <c r="N988" s="221" t="s">
        <v>40</v>
      </c>
      <c r="O988" s="74"/>
      <c r="P988" s="222" t="n">
        <f aca="false">O988*H988</f>
        <v>0</v>
      </c>
      <c r="Q988" s="222" t="n">
        <v>0</v>
      </c>
      <c r="R988" s="222" t="n">
        <f aca="false">Q988*H988</f>
        <v>0</v>
      </c>
      <c r="S988" s="222" t="n">
        <v>0</v>
      </c>
      <c r="T988" s="223" t="n">
        <f aca="false">S988*H988</f>
        <v>0</v>
      </c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R988" s="224" t="s">
        <v>152</v>
      </c>
      <c r="AT988" s="224" t="s">
        <v>148</v>
      </c>
      <c r="AU988" s="224" t="s">
        <v>85</v>
      </c>
      <c r="AY988" s="3" t="s">
        <v>146</v>
      </c>
      <c r="BE988" s="225" t="n">
        <f aca="false">IF(N988="základní",J988,0)</f>
        <v>0</v>
      </c>
      <c r="BF988" s="225" t="n">
        <f aca="false">IF(N988="snížená",J988,0)</f>
        <v>0</v>
      </c>
      <c r="BG988" s="225" t="n">
        <f aca="false">IF(N988="zákl. přenesená",J988,0)</f>
        <v>0</v>
      </c>
      <c r="BH988" s="225" t="n">
        <f aca="false">IF(N988="sníž. přenesená",J988,0)</f>
        <v>0</v>
      </c>
      <c r="BI988" s="225" t="n">
        <f aca="false">IF(N988="nulová",J988,0)</f>
        <v>0</v>
      </c>
      <c r="BJ988" s="3" t="s">
        <v>83</v>
      </c>
      <c r="BK988" s="225" t="n">
        <f aca="false">ROUND(I988*H988,2)</f>
        <v>0</v>
      </c>
      <c r="BL988" s="3" t="s">
        <v>152</v>
      </c>
      <c r="BM988" s="224" t="s">
        <v>1146</v>
      </c>
    </row>
    <row r="989" s="226" customFormat="true" ht="12.8" hidden="false" customHeight="false" outlineLevel="0" collapsed="false">
      <c r="B989" s="227"/>
      <c r="C989" s="228"/>
      <c r="D989" s="229" t="s">
        <v>154</v>
      </c>
      <c r="E989" s="230"/>
      <c r="F989" s="231" t="s">
        <v>1147</v>
      </c>
      <c r="G989" s="228"/>
      <c r="H989" s="232" t="n">
        <v>127.881</v>
      </c>
      <c r="I989" s="233"/>
      <c r="J989" s="228"/>
      <c r="K989" s="228"/>
      <c r="L989" s="234"/>
      <c r="M989" s="235"/>
      <c r="N989" s="236"/>
      <c r="O989" s="236"/>
      <c r="P989" s="236"/>
      <c r="Q989" s="236"/>
      <c r="R989" s="236"/>
      <c r="S989" s="236"/>
      <c r="T989" s="237"/>
      <c r="AT989" s="238" t="s">
        <v>154</v>
      </c>
      <c r="AU989" s="238" t="s">
        <v>85</v>
      </c>
      <c r="AV989" s="226" t="s">
        <v>85</v>
      </c>
      <c r="AW989" s="226" t="s">
        <v>31</v>
      </c>
      <c r="AX989" s="226" t="s">
        <v>75</v>
      </c>
      <c r="AY989" s="238" t="s">
        <v>146</v>
      </c>
    </row>
    <row r="990" s="226" customFormat="true" ht="12.8" hidden="false" customHeight="false" outlineLevel="0" collapsed="false">
      <c r="B990" s="227"/>
      <c r="C990" s="228"/>
      <c r="D990" s="229" t="s">
        <v>154</v>
      </c>
      <c r="E990" s="230"/>
      <c r="F990" s="231" t="s">
        <v>1148</v>
      </c>
      <c r="G990" s="228"/>
      <c r="H990" s="232" t="n">
        <v>-10.9</v>
      </c>
      <c r="I990" s="233"/>
      <c r="J990" s="228"/>
      <c r="K990" s="228"/>
      <c r="L990" s="234"/>
      <c r="M990" s="235"/>
      <c r="N990" s="236"/>
      <c r="O990" s="236"/>
      <c r="P990" s="236"/>
      <c r="Q990" s="236"/>
      <c r="R990" s="236"/>
      <c r="S990" s="236"/>
      <c r="T990" s="237"/>
      <c r="AT990" s="238" t="s">
        <v>154</v>
      </c>
      <c r="AU990" s="238" t="s">
        <v>85</v>
      </c>
      <c r="AV990" s="226" t="s">
        <v>85</v>
      </c>
      <c r="AW990" s="226" t="s">
        <v>31</v>
      </c>
      <c r="AX990" s="226" t="s">
        <v>75</v>
      </c>
      <c r="AY990" s="238" t="s">
        <v>146</v>
      </c>
    </row>
    <row r="991" s="226" customFormat="true" ht="12.8" hidden="false" customHeight="false" outlineLevel="0" collapsed="false">
      <c r="B991" s="227"/>
      <c r="C991" s="228"/>
      <c r="D991" s="229" t="s">
        <v>154</v>
      </c>
      <c r="E991" s="230"/>
      <c r="F991" s="231" t="s">
        <v>1149</v>
      </c>
      <c r="G991" s="228"/>
      <c r="H991" s="232" t="n">
        <v>0.842</v>
      </c>
      <c r="I991" s="233"/>
      <c r="J991" s="228"/>
      <c r="K991" s="228"/>
      <c r="L991" s="234"/>
      <c r="M991" s="235"/>
      <c r="N991" s="236"/>
      <c r="O991" s="236"/>
      <c r="P991" s="236"/>
      <c r="Q991" s="236"/>
      <c r="R991" s="236"/>
      <c r="S991" s="236"/>
      <c r="T991" s="237"/>
      <c r="AT991" s="238" t="s">
        <v>154</v>
      </c>
      <c r="AU991" s="238" t="s">
        <v>85</v>
      </c>
      <c r="AV991" s="226" t="s">
        <v>85</v>
      </c>
      <c r="AW991" s="226" t="s">
        <v>31</v>
      </c>
      <c r="AX991" s="226" t="s">
        <v>75</v>
      </c>
      <c r="AY991" s="238" t="s">
        <v>146</v>
      </c>
    </row>
    <row r="992" s="239" customFormat="true" ht="12.8" hidden="false" customHeight="false" outlineLevel="0" collapsed="false">
      <c r="B992" s="240"/>
      <c r="C992" s="241"/>
      <c r="D992" s="229" t="s">
        <v>154</v>
      </c>
      <c r="E992" s="242"/>
      <c r="F992" s="243" t="s">
        <v>1150</v>
      </c>
      <c r="G992" s="241"/>
      <c r="H992" s="244" t="n">
        <v>117.823</v>
      </c>
      <c r="I992" s="245"/>
      <c r="J992" s="241"/>
      <c r="K992" s="241"/>
      <c r="L992" s="246"/>
      <c r="M992" s="247"/>
      <c r="N992" s="248"/>
      <c r="O992" s="248"/>
      <c r="P992" s="248"/>
      <c r="Q992" s="248"/>
      <c r="R992" s="248"/>
      <c r="S992" s="248"/>
      <c r="T992" s="249"/>
      <c r="AT992" s="250" t="s">
        <v>154</v>
      </c>
      <c r="AU992" s="250" t="s">
        <v>85</v>
      </c>
      <c r="AV992" s="239" t="s">
        <v>152</v>
      </c>
      <c r="AW992" s="239" t="s">
        <v>31</v>
      </c>
      <c r="AX992" s="239" t="s">
        <v>83</v>
      </c>
      <c r="AY992" s="250" t="s">
        <v>146</v>
      </c>
    </row>
    <row r="993" s="31" customFormat="true" ht="24.15" hidden="false" customHeight="true" outlineLevel="0" collapsed="false">
      <c r="A993" s="24"/>
      <c r="B993" s="25"/>
      <c r="C993" s="212" t="s">
        <v>1151</v>
      </c>
      <c r="D993" s="212" t="s">
        <v>148</v>
      </c>
      <c r="E993" s="213" t="s">
        <v>1152</v>
      </c>
      <c r="F993" s="214" t="s">
        <v>1153</v>
      </c>
      <c r="G993" s="215" t="s">
        <v>227</v>
      </c>
      <c r="H993" s="216" t="n">
        <v>1641.461</v>
      </c>
      <c r="I993" s="217"/>
      <c r="J993" s="218" t="n">
        <f aca="false">ROUND(I993*H993,2)</f>
        <v>0</v>
      </c>
      <c r="K993" s="219"/>
      <c r="L993" s="30"/>
      <c r="M993" s="220"/>
      <c r="N993" s="221" t="s">
        <v>40</v>
      </c>
      <c r="O993" s="74"/>
      <c r="P993" s="222" t="n">
        <f aca="false">O993*H993</f>
        <v>0</v>
      </c>
      <c r="Q993" s="222" t="n">
        <v>0.01733</v>
      </c>
      <c r="R993" s="222" t="n">
        <f aca="false">Q993*H993</f>
        <v>28.44651913</v>
      </c>
      <c r="S993" s="222" t="n">
        <v>0</v>
      </c>
      <c r="T993" s="223" t="n">
        <f aca="false">S993*H993</f>
        <v>0</v>
      </c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R993" s="224" t="s">
        <v>152</v>
      </c>
      <c r="AT993" s="224" t="s">
        <v>148</v>
      </c>
      <c r="AU993" s="224" t="s">
        <v>85</v>
      </c>
      <c r="AY993" s="3" t="s">
        <v>146</v>
      </c>
      <c r="BE993" s="225" t="n">
        <f aca="false">IF(N993="základní",J993,0)</f>
        <v>0</v>
      </c>
      <c r="BF993" s="225" t="n">
        <f aca="false">IF(N993="snížená",J993,0)</f>
        <v>0</v>
      </c>
      <c r="BG993" s="225" t="n">
        <f aca="false">IF(N993="zákl. přenesená",J993,0)</f>
        <v>0</v>
      </c>
      <c r="BH993" s="225" t="n">
        <f aca="false">IF(N993="sníž. přenesená",J993,0)</f>
        <v>0</v>
      </c>
      <c r="BI993" s="225" t="n">
        <f aca="false">IF(N993="nulová",J993,0)</f>
        <v>0</v>
      </c>
      <c r="BJ993" s="3" t="s">
        <v>83</v>
      </c>
      <c r="BK993" s="225" t="n">
        <f aca="false">ROUND(I993*H993,2)</f>
        <v>0</v>
      </c>
      <c r="BL993" s="3" t="s">
        <v>152</v>
      </c>
      <c r="BM993" s="224" t="s">
        <v>1154</v>
      </c>
    </row>
    <row r="994" s="226" customFormat="true" ht="12.8" hidden="false" customHeight="false" outlineLevel="0" collapsed="false">
      <c r="B994" s="227"/>
      <c r="C994" s="228"/>
      <c r="D994" s="229" t="s">
        <v>154</v>
      </c>
      <c r="E994" s="230"/>
      <c r="F994" s="231" t="s">
        <v>1155</v>
      </c>
      <c r="G994" s="228"/>
      <c r="H994" s="232" t="n">
        <v>124.699</v>
      </c>
      <c r="I994" s="233"/>
      <c r="J994" s="228"/>
      <c r="K994" s="228"/>
      <c r="L994" s="234"/>
      <c r="M994" s="235"/>
      <c r="N994" s="236"/>
      <c r="O994" s="236"/>
      <c r="P994" s="236"/>
      <c r="Q994" s="236"/>
      <c r="R994" s="236"/>
      <c r="S994" s="236"/>
      <c r="T994" s="237"/>
      <c r="AT994" s="238" t="s">
        <v>154</v>
      </c>
      <c r="AU994" s="238" t="s">
        <v>85</v>
      </c>
      <c r="AV994" s="226" t="s">
        <v>85</v>
      </c>
      <c r="AW994" s="226" t="s">
        <v>31</v>
      </c>
      <c r="AX994" s="226" t="s">
        <v>75</v>
      </c>
      <c r="AY994" s="238" t="s">
        <v>146</v>
      </c>
    </row>
    <row r="995" s="226" customFormat="true" ht="12.8" hidden="false" customHeight="false" outlineLevel="0" collapsed="false">
      <c r="B995" s="227"/>
      <c r="C995" s="228"/>
      <c r="D995" s="229" t="s">
        <v>154</v>
      </c>
      <c r="E995" s="230"/>
      <c r="F995" s="231" t="s">
        <v>784</v>
      </c>
      <c r="G995" s="228"/>
      <c r="H995" s="232" t="n">
        <v>-3.152</v>
      </c>
      <c r="I995" s="233"/>
      <c r="J995" s="228"/>
      <c r="K995" s="228"/>
      <c r="L995" s="234"/>
      <c r="M995" s="235"/>
      <c r="N995" s="236"/>
      <c r="O995" s="236"/>
      <c r="P995" s="236"/>
      <c r="Q995" s="236"/>
      <c r="R995" s="236"/>
      <c r="S995" s="236"/>
      <c r="T995" s="237"/>
      <c r="AT995" s="238" t="s">
        <v>154</v>
      </c>
      <c r="AU995" s="238" t="s">
        <v>85</v>
      </c>
      <c r="AV995" s="226" t="s">
        <v>85</v>
      </c>
      <c r="AW995" s="226" t="s">
        <v>31</v>
      </c>
      <c r="AX995" s="226" t="s">
        <v>75</v>
      </c>
      <c r="AY995" s="238" t="s">
        <v>146</v>
      </c>
    </row>
    <row r="996" s="226" customFormat="true" ht="12.8" hidden="false" customHeight="false" outlineLevel="0" collapsed="false">
      <c r="B996" s="227"/>
      <c r="C996" s="228"/>
      <c r="D996" s="229" t="s">
        <v>154</v>
      </c>
      <c r="E996" s="230"/>
      <c r="F996" s="231" t="s">
        <v>1156</v>
      </c>
      <c r="G996" s="228"/>
      <c r="H996" s="232" t="n">
        <v>1.02</v>
      </c>
      <c r="I996" s="233"/>
      <c r="J996" s="228"/>
      <c r="K996" s="228"/>
      <c r="L996" s="234"/>
      <c r="M996" s="235"/>
      <c r="N996" s="236"/>
      <c r="O996" s="236"/>
      <c r="P996" s="236"/>
      <c r="Q996" s="236"/>
      <c r="R996" s="236"/>
      <c r="S996" s="236"/>
      <c r="T996" s="237"/>
      <c r="AT996" s="238" t="s">
        <v>154</v>
      </c>
      <c r="AU996" s="238" t="s">
        <v>85</v>
      </c>
      <c r="AV996" s="226" t="s">
        <v>85</v>
      </c>
      <c r="AW996" s="226" t="s">
        <v>31</v>
      </c>
      <c r="AX996" s="226" t="s">
        <v>75</v>
      </c>
      <c r="AY996" s="238" t="s">
        <v>146</v>
      </c>
    </row>
    <row r="997" s="226" customFormat="true" ht="12.8" hidden="false" customHeight="false" outlineLevel="0" collapsed="false">
      <c r="B997" s="227"/>
      <c r="C997" s="228"/>
      <c r="D997" s="229" t="s">
        <v>154</v>
      </c>
      <c r="E997" s="230"/>
      <c r="F997" s="231" t="s">
        <v>1157</v>
      </c>
      <c r="G997" s="228"/>
      <c r="H997" s="232" t="n">
        <v>2.08</v>
      </c>
      <c r="I997" s="233"/>
      <c r="J997" s="228"/>
      <c r="K997" s="228"/>
      <c r="L997" s="234"/>
      <c r="M997" s="235"/>
      <c r="N997" s="236"/>
      <c r="O997" s="236"/>
      <c r="P997" s="236"/>
      <c r="Q997" s="236"/>
      <c r="R997" s="236"/>
      <c r="S997" s="236"/>
      <c r="T997" s="237"/>
      <c r="AT997" s="238" t="s">
        <v>154</v>
      </c>
      <c r="AU997" s="238" t="s">
        <v>85</v>
      </c>
      <c r="AV997" s="226" t="s">
        <v>85</v>
      </c>
      <c r="AW997" s="226" t="s">
        <v>31</v>
      </c>
      <c r="AX997" s="226" t="s">
        <v>75</v>
      </c>
      <c r="AY997" s="238" t="s">
        <v>146</v>
      </c>
    </row>
    <row r="998" s="226" customFormat="true" ht="12.8" hidden="false" customHeight="false" outlineLevel="0" collapsed="false">
      <c r="B998" s="227"/>
      <c r="C998" s="228"/>
      <c r="D998" s="229" t="s">
        <v>154</v>
      </c>
      <c r="E998" s="230"/>
      <c r="F998" s="231" t="s">
        <v>1158</v>
      </c>
      <c r="G998" s="228"/>
      <c r="H998" s="232" t="n">
        <v>-4.592</v>
      </c>
      <c r="I998" s="233"/>
      <c r="J998" s="228"/>
      <c r="K998" s="228"/>
      <c r="L998" s="234"/>
      <c r="M998" s="235"/>
      <c r="N998" s="236"/>
      <c r="O998" s="236"/>
      <c r="P998" s="236"/>
      <c r="Q998" s="236"/>
      <c r="R998" s="236"/>
      <c r="S998" s="236"/>
      <c r="T998" s="237"/>
      <c r="AT998" s="238" t="s">
        <v>154</v>
      </c>
      <c r="AU998" s="238" t="s">
        <v>85</v>
      </c>
      <c r="AV998" s="226" t="s">
        <v>85</v>
      </c>
      <c r="AW998" s="226" t="s">
        <v>31</v>
      </c>
      <c r="AX998" s="226" t="s">
        <v>75</v>
      </c>
      <c r="AY998" s="238" t="s">
        <v>146</v>
      </c>
    </row>
    <row r="999" s="226" customFormat="true" ht="12.8" hidden="false" customHeight="false" outlineLevel="0" collapsed="false">
      <c r="B999" s="227"/>
      <c r="C999" s="228"/>
      <c r="D999" s="229" t="s">
        <v>154</v>
      </c>
      <c r="E999" s="230"/>
      <c r="F999" s="231" t="s">
        <v>1159</v>
      </c>
      <c r="G999" s="228"/>
      <c r="H999" s="232" t="n">
        <v>2.172</v>
      </c>
      <c r="I999" s="233"/>
      <c r="J999" s="228"/>
      <c r="K999" s="228"/>
      <c r="L999" s="234"/>
      <c r="M999" s="235"/>
      <c r="N999" s="236"/>
      <c r="O999" s="236"/>
      <c r="P999" s="236"/>
      <c r="Q999" s="236"/>
      <c r="R999" s="236"/>
      <c r="S999" s="236"/>
      <c r="T999" s="237"/>
      <c r="AT999" s="238" t="s">
        <v>154</v>
      </c>
      <c r="AU999" s="238" t="s">
        <v>85</v>
      </c>
      <c r="AV999" s="226" t="s">
        <v>85</v>
      </c>
      <c r="AW999" s="226" t="s">
        <v>31</v>
      </c>
      <c r="AX999" s="226" t="s">
        <v>75</v>
      </c>
      <c r="AY999" s="238" t="s">
        <v>146</v>
      </c>
    </row>
    <row r="1000" s="226" customFormat="true" ht="12.8" hidden="false" customHeight="false" outlineLevel="0" collapsed="false">
      <c r="B1000" s="227"/>
      <c r="C1000" s="228"/>
      <c r="D1000" s="229" t="s">
        <v>154</v>
      </c>
      <c r="E1000" s="230"/>
      <c r="F1000" s="231" t="s">
        <v>769</v>
      </c>
      <c r="G1000" s="228"/>
      <c r="H1000" s="232" t="n">
        <v>-2.758</v>
      </c>
      <c r="I1000" s="233"/>
      <c r="J1000" s="228"/>
      <c r="K1000" s="228"/>
      <c r="L1000" s="234"/>
      <c r="M1000" s="235"/>
      <c r="N1000" s="236"/>
      <c r="O1000" s="236"/>
      <c r="P1000" s="236"/>
      <c r="Q1000" s="236"/>
      <c r="R1000" s="236"/>
      <c r="S1000" s="236"/>
      <c r="T1000" s="237"/>
      <c r="AT1000" s="238" t="s">
        <v>154</v>
      </c>
      <c r="AU1000" s="238" t="s">
        <v>85</v>
      </c>
      <c r="AV1000" s="226" t="s">
        <v>85</v>
      </c>
      <c r="AW1000" s="226" t="s">
        <v>31</v>
      </c>
      <c r="AX1000" s="226" t="s">
        <v>75</v>
      </c>
      <c r="AY1000" s="238" t="s">
        <v>146</v>
      </c>
    </row>
    <row r="1001" s="226" customFormat="true" ht="12.8" hidden="false" customHeight="false" outlineLevel="0" collapsed="false">
      <c r="B1001" s="227"/>
      <c r="C1001" s="228"/>
      <c r="D1001" s="229" t="s">
        <v>154</v>
      </c>
      <c r="E1001" s="230"/>
      <c r="F1001" s="231" t="s">
        <v>450</v>
      </c>
      <c r="G1001" s="228"/>
      <c r="H1001" s="232" t="n">
        <v>-1.773</v>
      </c>
      <c r="I1001" s="233"/>
      <c r="J1001" s="228"/>
      <c r="K1001" s="228"/>
      <c r="L1001" s="234"/>
      <c r="M1001" s="235"/>
      <c r="N1001" s="236"/>
      <c r="O1001" s="236"/>
      <c r="P1001" s="236"/>
      <c r="Q1001" s="236"/>
      <c r="R1001" s="236"/>
      <c r="S1001" s="236"/>
      <c r="T1001" s="237"/>
      <c r="AT1001" s="238" t="s">
        <v>154</v>
      </c>
      <c r="AU1001" s="238" t="s">
        <v>85</v>
      </c>
      <c r="AV1001" s="226" t="s">
        <v>85</v>
      </c>
      <c r="AW1001" s="226" t="s">
        <v>31</v>
      </c>
      <c r="AX1001" s="226" t="s">
        <v>75</v>
      </c>
      <c r="AY1001" s="238" t="s">
        <v>146</v>
      </c>
    </row>
    <row r="1002" s="226" customFormat="true" ht="12.8" hidden="false" customHeight="false" outlineLevel="0" collapsed="false">
      <c r="B1002" s="227"/>
      <c r="C1002" s="228"/>
      <c r="D1002" s="229" t="s">
        <v>154</v>
      </c>
      <c r="E1002" s="230"/>
      <c r="F1002" s="231" t="s">
        <v>1160</v>
      </c>
      <c r="G1002" s="228"/>
      <c r="H1002" s="232" t="n">
        <v>-6.272</v>
      </c>
      <c r="I1002" s="233"/>
      <c r="J1002" s="228"/>
      <c r="K1002" s="228"/>
      <c r="L1002" s="234"/>
      <c r="M1002" s="235"/>
      <c r="N1002" s="236"/>
      <c r="O1002" s="236"/>
      <c r="P1002" s="236"/>
      <c r="Q1002" s="236"/>
      <c r="R1002" s="236"/>
      <c r="S1002" s="236"/>
      <c r="T1002" s="237"/>
      <c r="AT1002" s="238" t="s">
        <v>154</v>
      </c>
      <c r="AU1002" s="238" t="s">
        <v>85</v>
      </c>
      <c r="AV1002" s="226" t="s">
        <v>85</v>
      </c>
      <c r="AW1002" s="226" t="s">
        <v>31</v>
      </c>
      <c r="AX1002" s="226" t="s">
        <v>75</v>
      </c>
      <c r="AY1002" s="238" t="s">
        <v>146</v>
      </c>
    </row>
    <row r="1003" s="226" customFormat="true" ht="12.8" hidden="false" customHeight="false" outlineLevel="0" collapsed="false">
      <c r="B1003" s="227"/>
      <c r="C1003" s="228"/>
      <c r="D1003" s="229" t="s">
        <v>154</v>
      </c>
      <c r="E1003" s="230"/>
      <c r="F1003" s="231" t="s">
        <v>1161</v>
      </c>
      <c r="G1003" s="228"/>
      <c r="H1003" s="232" t="n">
        <v>2.352</v>
      </c>
      <c r="I1003" s="233"/>
      <c r="J1003" s="228"/>
      <c r="K1003" s="228"/>
      <c r="L1003" s="234"/>
      <c r="M1003" s="235"/>
      <c r="N1003" s="236"/>
      <c r="O1003" s="236"/>
      <c r="P1003" s="236"/>
      <c r="Q1003" s="236"/>
      <c r="R1003" s="236"/>
      <c r="S1003" s="236"/>
      <c r="T1003" s="237"/>
      <c r="AT1003" s="238" t="s">
        <v>154</v>
      </c>
      <c r="AU1003" s="238" t="s">
        <v>85</v>
      </c>
      <c r="AV1003" s="226" t="s">
        <v>85</v>
      </c>
      <c r="AW1003" s="226" t="s">
        <v>31</v>
      </c>
      <c r="AX1003" s="226" t="s">
        <v>75</v>
      </c>
      <c r="AY1003" s="238" t="s">
        <v>146</v>
      </c>
    </row>
    <row r="1004" s="226" customFormat="true" ht="12.8" hidden="false" customHeight="false" outlineLevel="0" collapsed="false">
      <c r="B1004" s="227"/>
      <c r="C1004" s="228"/>
      <c r="D1004" s="229" t="s">
        <v>154</v>
      </c>
      <c r="E1004" s="230"/>
      <c r="F1004" s="231" t="s">
        <v>447</v>
      </c>
      <c r="G1004" s="228"/>
      <c r="H1004" s="232" t="n">
        <v>-2.955</v>
      </c>
      <c r="I1004" s="233"/>
      <c r="J1004" s="228"/>
      <c r="K1004" s="228"/>
      <c r="L1004" s="234"/>
      <c r="M1004" s="235"/>
      <c r="N1004" s="236"/>
      <c r="O1004" s="236"/>
      <c r="P1004" s="236"/>
      <c r="Q1004" s="236"/>
      <c r="R1004" s="236"/>
      <c r="S1004" s="236"/>
      <c r="T1004" s="237"/>
      <c r="AT1004" s="238" t="s">
        <v>154</v>
      </c>
      <c r="AU1004" s="238" t="s">
        <v>85</v>
      </c>
      <c r="AV1004" s="226" t="s">
        <v>85</v>
      </c>
      <c r="AW1004" s="226" t="s">
        <v>31</v>
      </c>
      <c r="AX1004" s="226" t="s">
        <v>75</v>
      </c>
      <c r="AY1004" s="238" t="s">
        <v>146</v>
      </c>
    </row>
    <row r="1005" s="226" customFormat="true" ht="12.8" hidden="false" customHeight="false" outlineLevel="0" collapsed="false">
      <c r="B1005" s="227"/>
      <c r="C1005" s="228"/>
      <c r="D1005" s="229" t="s">
        <v>154</v>
      </c>
      <c r="E1005" s="230"/>
      <c r="F1005" s="231" t="s">
        <v>1162</v>
      </c>
      <c r="G1005" s="228"/>
      <c r="H1005" s="232" t="n">
        <v>1.18</v>
      </c>
      <c r="I1005" s="233"/>
      <c r="J1005" s="228"/>
      <c r="K1005" s="228"/>
      <c r="L1005" s="234"/>
      <c r="M1005" s="235"/>
      <c r="N1005" s="236"/>
      <c r="O1005" s="236"/>
      <c r="P1005" s="236"/>
      <c r="Q1005" s="236"/>
      <c r="R1005" s="236"/>
      <c r="S1005" s="236"/>
      <c r="T1005" s="237"/>
      <c r="AT1005" s="238" t="s">
        <v>154</v>
      </c>
      <c r="AU1005" s="238" t="s">
        <v>85</v>
      </c>
      <c r="AV1005" s="226" t="s">
        <v>85</v>
      </c>
      <c r="AW1005" s="226" t="s">
        <v>31</v>
      </c>
      <c r="AX1005" s="226" t="s">
        <v>75</v>
      </c>
      <c r="AY1005" s="238" t="s">
        <v>146</v>
      </c>
    </row>
    <row r="1006" s="226" customFormat="true" ht="12.8" hidden="false" customHeight="false" outlineLevel="0" collapsed="false">
      <c r="B1006" s="227"/>
      <c r="C1006" s="228"/>
      <c r="D1006" s="229" t="s">
        <v>154</v>
      </c>
      <c r="E1006" s="230"/>
      <c r="F1006" s="231" t="s">
        <v>1163</v>
      </c>
      <c r="G1006" s="228"/>
      <c r="H1006" s="232" t="n">
        <v>-5.544</v>
      </c>
      <c r="I1006" s="233"/>
      <c r="J1006" s="228"/>
      <c r="K1006" s="228"/>
      <c r="L1006" s="234"/>
      <c r="M1006" s="235"/>
      <c r="N1006" s="236"/>
      <c r="O1006" s="236"/>
      <c r="P1006" s="236"/>
      <c r="Q1006" s="236"/>
      <c r="R1006" s="236"/>
      <c r="S1006" s="236"/>
      <c r="T1006" s="237"/>
      <c r="AT1006" s="238" t="s">
        <v>154</v>
      </c>
      <c r="AU1006" s="238" t="s">
        <v>85</v>
      </c>
      <c r="AV1006" s="226" t="s">
        <v>85</v>
      </c>
      <c r="AW1006" s="226" t="s">
        <v>31</v>
      </c>
      <c r="AX1006" s="226" t="s">
        <v>75</v>
      </c>
      <c r="AY1006" s="238" t="s">
        <v>146</v>
      </c>
    </row>
    <row r="1007" s="226" customFormat="true" ht="12.8" hidden="false" customHeight="false" outlineLevel="0" collapsed="false">
      <c r="B1007" s="227"/>
      <c r="C1007" s="228"/>
      <c r="D1007" s="229" t="s">
        <v>154</v>
      </c>
      <c r="E1007" s="230"/>
      <c r="F1007" s="231" t="s">
        <v>1164</v>
      </c>
      <c r="G1007" s="228"/>
      <c r="H1007" s="232" t="n">
        <v>1.645</v>
      </c>
      <c r="I1007" s="233"/>
      <c r="J1007" s="228"/>
      <c r="K1007" s="228"/>
      <c r="L1007" s="234"/>
      <c r="M1007" s="235"/>
      <c r="N1007" s="236"/>
      <c r="O1007" s="236"/>
      <c r="P1007" s="236"/>
      <c r="Q1007" s="236"/>
      <c r="R1007" s="236"/>
      <c r="S1007" s="236"/>
      <c r="T1007" s="237"/>
      <c r="AT1007" s="238" t="s">
        <v>154</v>
      </c>
      <c r="AU1007" s="238" t="s">
        <v>85</v>
      </c>
      <c r="AV1007" s="226" t="s">
        <v>85</v>
      </c>
      <c r="AW1007" s="226" t="s">
        <v>31</v>
      </c>
      <c r="AX1007" s="226" t="s">
        <v>75</v>
      </c>
      <c r="AY1007" s="238" t="s">
        <v>146</v>
      </c>
    </row>
    <row r="1008" s="226" customFormat="true" ht="12.8" hidden="false" customHeight="false" outlineLevel="0" collapsed="false">
      <c r="B1008" s="227"/>
      <c r="C1008" s="228"/>
      <c r="D1008" s="229" t="s">
        <v>154</v>
      </c>
      <c r="E1008" s="230"/>
      <c r="F1008" s="231" t="s">
        <v>1165</v>
      </c>
      <c r="G1008" s="228"/>
      <c r="H1008" s="232" t="n">
        <v>5.078</v>
      </c>
      <c r="I1008" s="233"/>
      <c r="J1008" s="228"/>
      <c r="K1008" s="228"/>
      <c r="L1008" s="234"/>
      <c r="M1008" s="235"/>
      <c r="N1008" s="236"/>
      <c r="O1008" s="236"/>
      <c r="P1008" s="236"/>
      <c r="Q1008" s="236"/>
      <c r="R1008" s="236"/>
      <c r="S1008" s="236"/>
      <c r="T1008" s="237"/>
      <c r="AT1008" s="238" t="s">
        <v>154</v>
      </c>
      <c r="AU1008" s="238" t="s">
        <v>85</v>
      </c>
      <c r="AV1008" s="226" t="s">
        <v>85</v>
      </c>
      <c r="AW1008" s="226" t="s">
        <v>31</v>
      </c>
      <c r="AX1008" s="226" t="s">
        <v>75</v>
      </c>
      <c r="AY1008" s="238" t="s">
        <v>146</v>
      </c>
    </row>
    <row r="1009" s="226" customFormat="true" ht="12.8" hidden="false" customHeight="false" outlineLevel="0" collapsed="false">
      <c r="B1009" s="227"/>
      <c r="C1009" s="228"/>
      <c r="D1009" s="229" t="s">
        <v>154</v>
      </c>
      <c r="E1009" s="230"/>
      <c r="F1009" s="231" t="s">
        <v>1166</v>
      </c>
      <c r="G1009" s="228"/>
      <c r="H1009" s="232" t="n">
        <v>89.823</v>
      </c>
      <c r="I1009" s="233"/>
      <c r="J1009" s="228"/>
      <c r="K1009" s="228"/>
      <c r="L1009" s="234"/>
      <c r="M1009" s="235"/>
      <c r="N1009" s="236"/>
      <c r="O1009" s="236"/>
      <c r="P1009" s="236"/>
      <c r="Q1009" s="236"/>
      <c r="R1009" s="236"/>
      <c r="S1009" s="236"/>
      <c r="T1009" s="237"/>
      <c r="AT1009" s="238" t="s">
        <v>154</v>
      </c>
      <c r="AU1009" s="238" t="s">
        <v>85</v>
      </c>
      <c r="AV1009" s="226" t="s">
        <v>85</v>
      </c>
      <c r="AW1009" s="226" t="s">
        <v>31</v>
      </c>
      <c r="AX1009" s="226" t="s">
        <v>75</v>
      </c>
      <c r="AY1009" s="238" t="s">
        <v>146</v>
      </c>
    </row>
    <row r="1010" s="226" customFormat="true" ht="12.8" hidden="false" customHeight="false" outlineLevel="0" collapsed="false">
      <c r="B1010" s="227"/>
      <c r="C1010" s="228"/>
      <c r="D1010" s="229" t="s">
        <v>154</v>
      </c>
      <c r="E1010" s="230"/>
      <c r="F1010" s="231" t="s">
        <v>447</v>
      </c>
      <c r="G1010" s="228"/>
      <c r="H1010" s="232" t="n">
        <v>-2.955</v>
      </c>
      <c r="I1010" s="233"/>
      <c r="J1010" s="228"/>
      <c r="K1010" s="228"/>
      <c r="L1010" s="234"/>
      <c r="M1010" s="235"/>
      <c r="N1010" s="236"/>
      <c r="O1010" s="236"/>
      <c r="P1010" s="236"/>
      <c r="Q1010" s="236"/>
      <c r="R1010" s="236"/>
      <c r="S1010" s="236"/>
      <c r="T1010" s="237"/>
      <c r="AT1010" s="238" t="s">
        <v>154</v>
      </c>
      <c r="AU1010" s="238" t="s">
        <v>85</v>
      </c>
      <c r="AV1010" s="226" t="s">
        <v>85</v>
      </c>
      <c r="AW1010" s="226" t="s">
        <v>31</v>
      </c>
      <c r="AX1010" s="226" t="s">
        <v>75</v>
      </c>
      <c r="AY1010" s="238" t="s">
        <v>146</v>
      </c>
    </row>
    <row r="1011" s="226" customFormat="true" ht="12.8" hidden="false" customHeight="false" outlineLevel="0" collapsed="false">
      <c r="B1011" s="227"/>
      <c r="C1011" s="228"/>
      <c r="D1011" s="229" t="s">
        <v>154</v>
      </c>
      <c r="E1011" s="230"/>
      <c r="F1011" s="231" t="s">
        <v>444</v>
      </c>
      <c r="G1011" s="228"/>
      <c r="H1011" s="232" t="n">
        <v>-1.576</v>
      </c>
      <c r="I1011" s="233"/>
      <c r="J1011" s="228"/>
      <c r="K1011" s="228"/>
      <c r="L1011" s="234"/>
      <c r="M1011" s="235"/>
      <c r="N1011" s="236"/>
      <c r="O1011" s="236"/>
      <c r="P1011" s="236"/>
      <c r="Q1011" s="236"/>
      <c r="R1011" s="236"/>
      <c r="S1011" s="236"/>
      <c r="T1011" s="237"/>
      <c r="AT1011" s="238" t="s">
        <v>154</v>
      </c>
      <c r="AU1011" s="238" t="s">
        <v>85</v>
      </c>
      <c r="AV1011" s="226" t="s">
        <v>85</v>
      </c>
      <c r="AW1011" s="226" t="s">
        <v>31</v>
      </c>
      <c r="AX1011" s="226" t="s">
        <v>75</v>
      </c>
      <c r="AY1011" s="238" t="s">
        <v>146</v>
      </c>
    </row>
    <row r="1012" s="226" customFormat="true" ht="12.8" hidden="false" customHeight="false" outlineLevel="0" collapsed="false">
      <c r="B1012" s="227"/>
      <c r="C1012" s="228"/>
      <c r="D1012" s="229" t="s">
        <v>154</v>
      </c>
      <c r="E1012" s="230"/>
      <c r="F1012" s="231" t="s">
        <v>1167</v>
      </c>
      <c r="G1012" s="228"/>
      <c r="H1012" s="232" t="n">
        <v>-2.94</v>
      </c>
      <c r="I1012" s="233"/>
      <c r="J1012" s="228"/>
      <c r="K1012" s="228"/>
      <c r="L1012" s="234"/>
      <c r="M1012" s="235"/>
      <c r="N1012" s="236"/>
      <c r="O1012" s="236"/>
      <c r="P1012" s="236"/>
      <c r="Q1012" s="236"/>
      <c r="R1012" s="236"/>
      <c r="S1012" s="236"/>
      <c r="T1012" s="237"/>
      <c r="AT1012" s="238" t="s">
        <v>154</v>
      </c>
      <c r="AU1012" s="238" t="s">
        <v>85</v>
      </c>
      <c r="AV1012" s="226" t="s">
        <v>85</v>
      </c>
      <c r="AW1012" s="226" t="s">
        <v>31</v>
      </c>
      <c r="AX1012" s="226" t="s">
        <v>75</v>
      </c>
      <c r="AY1012" s="238" t="s">
        <v>146</v>
      </c>
    </row>
    <row r="1013" s="226" customFormat="true" ht="12.8" hidden="false" customHeight="false" outlineLevel="0" collapsed="false">
      <c r="B1013" s="227"/>
      <c r="C1013" s="228"/>
      <c r="D1013" s="229" t="s">
        <v>154</v>
      </c>
      <c r="E1013" s="230"/>
      <c r="F1013" s="231" t="s">
        <v>1168</v>
      </c>
      <c r="G1013" s="228"/>
      <c r="H1013" s="232" t="n">
        <v>0.665</v>
      </c>
      <c r="I1013" s="233"/>
      <c r="J1013" s="228"/>
      <c r="K1013" s="228"/>
      <c r="L1013" s="234"/>
      <c r="M1013" s="235"/>
      <c r="N1013" s="236"/>
      <c r="O1013" s="236"/>
      <c r="P1013" s="236"/>
      <c r="Q1013" s="236"/>
      <c r="R1013" s="236"/>
      <c r="S1013" s="236"/>
      <c r="T1013" s="237"/>
      <c r="AT1013" s="238" t="s">
        <v>154</v>
      </c>
      <c r="AU1013" s="238" t="s">
        <v>85</v>
      </c>
      <c r="AV1013" s="226" t="s">
        <v>85</v>
      </c>
      <c r="AW1013" s="226" t="s">
        <v>31</v>
      </c>
      <c r="AX1013" s="226" t="s">
        <v>75</v>
      </c>
      <c r="AY1013" s="238" t="s">
        <v>146</v>
      </c>
    </row>
    <row r="1014" s="226" customFormat="true" ht="12.8" hidden="false" customHeight="false" outlineLevel="0" collapsed="false">
      <c r="B1014" s="227"/>
      <c r="C1014" s="228"/>
      <c r="D1014" s="229" t="s">
        <v>154</v>
      </c>
      <c r="E1014" s="230"/>
      <c r="F1014" s="231" t="s">
        <v>1169</v>
      </c>
      <c r="G1014" s="228"/>
      <c r="H1014" s="232" t="n">
        <v>-15.4</v>
      </c>
      <c r="I1014" s="233"/>
      <c r="J1014" s="228"/>
      <c r="K1014" s="228"/>
      <c r="L1014" s="234"/>
      <c r="M1014" s="235"/>
      <c r="N1014" s="236"/>
      <c r="O1014" s="236"/>
      <c r="P1014" s="236"/>
      <c r="Q1014" s="236"/>
      <c r="R1014" s="236"/>
      <c r="S1014" s="236"/>
      <c r="T1014" s="237"/>
      <c r="AT1014" s="238" t="s">
        <v>154</v>
      </c>
      <c r="AU1014" s="238" t="s">
        <v>85</v>
      </c>
      <c r="AV1014" s="226" t="s">
        <v>85</v>
      </c>
      <c r="AW1014" s="226" t="s">
        <v>31</v>
      </c>
      <c r="AX1014" s="226" t="s">
        <v>75</v>
      </c>
      <c r="AY1014" s="238" t="s">
        <v>146</v>
      </c>
    </row>
    <row r="1015" s="226" customFormat="true" ht="12.8" hidden="false" customHeight="false" outlineLevel="0" collapsed="false">
      <c r="B1015" s="227"/>
      <c r="C1015" s="228"/>
      <c r="D1015" s="229" t="s">
        <v>154</v>
      </c>
      <c r="E1015" s="230"/>
      <c r="F1015" s="231" t="s">
        <v>1170</v>
      </c>
      <c r="G1015" s="228"/>
      <c r="H1015" s="232" t="n">
        <v>5.49</v>
      </c>
      <c r="I1015" s="233"/>
      <c r="J1015" s="228"/>
      <c r="K1015" s="228"/>
      <c r="L1015" s="234"/>
      <c r="M1015" s="235"/>
      <c r="N1015" s="236"/>
      <c r="O1015" s="236"/>
      <c r="P1015" s="236"/>
      <c r="Q1015" s="236"/>
      <c r="R1015" s="236"/>
      <c r="S1015" s="236"/>
      <c r="T1015" s="237"/>
      <c r="AT1015" s="238" t="s">
        <v>154</v>
      </c>
      <c r="AU1015" s="238" t="s">
        <v>85</v>
      </c>
      <c r="AV1015" s="226" t="s">
        <v>85</v>
      </c>
      <c r="AW1015" s="226" t="s">
        <v>31</v>
      </c>
      <c r="AX1015" s="226" t="s">
        <v>75</v>
      </c>
      <c r="AY1015" s="238" t="s">
        <v>146</v>
      </c>
    </row>
    <row r="1016" s="226" customFormat="true" ht="12.8" hidden="false" customHeight="false" outlineLevel="0" collapsed="false">
      <c r="B1016" s="227"/>
      <c r="C1016" s="228"/>
      <c r="D1016" s="229" t="s">
        <v>154</v>
      </c>
      <c r="E1016" s="230"/>
      <c r="F1016" s="231" t="s">
        <v>1171</v>
      </c>
      <c r="G1016" s="228"/>
      <c r="H1016" s="232" t="n">
        <v>0.7</v>
      </c>
      <c r="I1016" s="233"/>
      <c r="J1016" s="228"/>
      <c r="K1016" s="228"/>
      <c r="L1016" s="234"/>
      <c r="M1016" s="235"/>
      <c r="N1016" s="236"/>
      <c r="O1016" s="236"/>
      <c r="P1016" s="236"/>
      <c r="Q1016" s="236"/>
      <c r="R1016" s="236"/>
      <c r="S1016" s="236"/>
      <c r="T1016" s="237"/>
      <c r="AT1016" s="238" t="s">
        <v>154</v>
      </c>
      <c r="AU1016" s="238" t="s">
        <v>85</v>
      </c>
      <c r="AV1016" s="226" t="s">
        <v>85</v>
      </c>
      <c r="AW1016" s="226" t="s">
        <v>31</v>
      </c>
      <c r="AX1016" s="226" t="s">
        <v>75</v>
      </c>
      <c r="AY1016" s="238" t="s">
        <v>146</v>
      </c>
    </row>
    <row r="1017" s="226" customFormat="true" ht="12.8" hidden="false" customHeight="false" outlineLevel="0" collapsed="false">
      <c r="B1017" s="227"/>
      <c r="C1017" s="228"/>
      <c r="D1017" s="229" t="s">
        <v>154</v>
      </c>
      <c r="E1017" s="230"/>
      <c r="F1017" s="231" t="s">
        <v>1172</v>
      </c>
      <c r="G1017" s="228"/>
      <c r="H1017" s="232" t="n">
        <v>9.962</v>
      </c>
      <c r="I1017" s="233"/>
      <c r="J1017" s="228"/>
      <c r="K1017" s="228"/>
      <c r="L1017" s="234"/>
      <c r="M1017" s="235"/>
      <c r="N1017" s="236"/>
      <c r="O1017" s="236"/>
      <c r="P1017" s="236"/>
      <c r="Q1017" s="236"/>
      <c r="R1017" s="236"/>
      <c r="S1017" s="236"/>
      <c r="T1017" s="237"/>
      <c r="AT1017" s="238" t="s">
        <v>154</v>
      </c>
      <c r="AU1017" s="238" t="s">
        <v>85</v>
      </c>
      <c r="AV1017" s="226" t="s">
        <v>85</v>
      </c>
      <c r="AW1017" s="226" t="s">
        <v>31</v>
      </c>
      <c r="AX1017" s="226" t="s">
        <v>75</v>
      </c>
      <c r="AY1017" s="238" t="s">
        <v>146</v>
      </c>
    </row>
    <row r="1018" s="226" customFormat="true" ht="12.8" hidden="false" customHeight="false" outlineLevel="0" collapsed="false">
      <c r="B1018" s="227"/>
      <c r="C1018" s="228"/>
      <c r="D1018" s="229" t="s">
        <v>154</v>
      </c>
      <c r="E1018" s="230"/>
      <c r="F1018" s="231" t="s">
        <v>1173</v>
      </c>
      <c r="G1018" s="228"/>
      <c r="H1018" s="232" t="n">
        <v>96.533</v>
      </c>
      <c r="I1018" s="233"/>
      <c r="J1018" s="228"/>
      <c r="K1018" s="228"/>
      <c r="L1018" s="234"/>
      <c r="M1018" s="235"/>
      <c r="N1018" s="236"/>
      <c r="O1018" s="236"/>
      <c r="P1018" s="236"/>
      <c r="Q1018" s="236"/>
      <c r="R1018" s="236"/>
      <c r="S1018" s="236"/>
      <c r="T1018" s="237"/>
      <c r="AT1018" s="238" t="s">
        <v>154</v>
      </c>
      <c r="AU1018" s="238" t="s">
        <v>85</v>
      </c>
      <c r="AV1018" s="226" t="s">
        <v>85</v>
      </c>
      <c r="AW1018" s="226" t="s">
        <v>31</v>
      </c>
      <c r="AX1018" s="226" t="s">
        <v>75</v>
      </c>
      <c r="AY1018" s="238" t="s">
        <v>146</v>
      </c>
    </row>
    <row r="1019" s="226" customFormat="true" ht="12.8" hidden="false" customHeight="false" outlineLevel="0" collapsed="false">
      <c r="B1019" s="227"/>
      <c r="C1019" s="228"/>
      <c r="D1019" s="229" t="s">
        <v>154</v>
      </c>
      <c r="E1019" s="230"/>
      <c r="F1019" s="231" t="s">
        <v>1174</v>
      </c>
      <c r="G1019" s="228"/>
      <c r="H1019" s="232" t="n">
        <v>5.022</v>
      </c>
      <c r="I1019" s="233"/>
      <c r="J1019" s="228"/>
      <c r="K1019" s="228"/>
      <c r="L1019" s="234"/>
      <c r="M1019" s="235"/>
      <c r="N1019" s="236"/>
      <c r="O1019" s="236"/>
      <c r="P1019" s="236"/>
      <c r="Q1019" s="236"/>
      <c r="R1019" s="236"/>
      <c r="S1019" s="236"/>
      <c r="T1019" s="237"/>
      <c r="AT1019" s="238" t="s">
        <v>154</v>
      </c>
      <c r="AU1019" s="238" t="s">
        <v>85</v>
      </c>
      <c r="AV1019" s="226" t="s">
        <v>85</v>
      </c>
      <c r="AW1019" s="226" t="s">
        <v>31</v>
      </c>
      <c r="AX1019" s="226" t="s">
        <v>75</v>
      </c>
      <c r="AY1019" s="238" t="s">
        <v>146</v>
      </c>
    </row>
    <row r="1020" s="226" customFormat="true" ht="12.8" hidden="false" customHeight="false" outlineLevel="0" collapsed="false">
      <c r="B1020" s="227"/>
      <c r="C1020" s="228"/>
      <c r="D1020" s="229" t="s">
        <v>154</v>
      </c>
      <c r="E1020" s="230"/>
      <c r="F1020" s="231" t="s">
        <v>760</v>
      </c>
      <c r="G1020" s="228"/>
      <c r="H1020" s="232" t="n">
        <v>-1.379</v>
      </c>
      <c r="I1020" s="233"/>
      <c r="J1020" s="228"/>
      <c r="K1020" s="228"/>
      <c r="L1020" s="234"/>
      <c r="M1020" s="235"/>
      <c r="N1020" s="236"/>
      <c r="O1020" s="236"/>
      <c r="P1020" s="236"/>
      <c r="Q1020" s="236"/>
      <c r="R1020" s="236"/>
      <c r="S1020" s="236"/>
      <c r="T1020" s="237"/>
      <c r="AT1020" s="238" t="s">
        <v>154</v>
      </c>
      <c r="AU1020" s="238" t="s">
        <v>85</v>
      </c>
      <c r="AV1020" s="226" t="s">
        <v>85</v>
      </c>
      <c r="AW1020" s="226" t="s">
        <v>31</v>
      </c>
      <c r="AX1020" s="226" t="s">
        <v>75</v>
      </c>
      <c r="AY1020" s="238" t="s">
        <v>146</v>
      </c>
    </row>
    <row r="1021" s="226" customFormat="true" ht="12.8" hidden="false" customHeight="false" outlineLevel="0" collapsed="false">
      <c r="B1021" s="227"/>
      <c r="C1021" s="228"/>
      <c r="D1021" s="229" t="s">
        <v>154</v>
      </c>
      <c r="E1021" s="230"/>
      <c r="F1021" s="231" t="s">
        <v>450</v>
      </c>
      <c r="G1021" s="228"/>
      <c r="H1021" s="232" t="n">
        <v>-1.773</v>
      </c>
      <c r="I1021" s="233"/>
      <c r="J1021" s="228"/>
      <c r="K1021" s="228"/>
      <c r="L1021" s="234"/>
      <c r="M1021" s="235"/>
      <c r="N1021" s="236"/>
      <c r="O1021" s="236"/>
      <c r="P1021" s="236"/>
      <c r="Q1021" s="236"/>
      <c r="R1021" s="236"/>
      <c r="S1021" s="236"/>
      <c r="T1021" s="237"/>
      <c r="AT1021" s="238" t="s">
        <v>154</v>
      </c>
      <c r="AU1021" s="238" t="s">
        <v>85</v>
      </c>
      <c r="AV1021" s="226" t="s">
        <v>85</v>
      </c>
      <c r="AW1021" s="226" t="s">
        <v>31</v>
      </c>
      <c r="AX1021" s="226" t="s">
        <v>75</v>
      </c>
      <c r="AY1021" s="238" t="s">
        <v>146</v>
      </c>
    </row>
    <row r="1022" s="226" customFormat="true" ht="12.8" hidden="false" customHeight="false" outlineLevel="0" collapsed="false">
      <c r="B1022" s="227"/>
      <c r="C1022" s="228"/>
      <c r="D1022" s="229" t="s">
        <v>154</v>
      </c>
      <c r="E1022" s="230"/>
      <c r="F1022" s="231" t="s">
        <v>1175</v>
      </c>
      <c r="G1022" s="228"/>
      <c r="H1022" s="232" t="n">
        <v>1.04</v>
      </c>
      <c r="I1022" s="233"/>
      <c r="J1022" s="228"/>
      <c r="K1022" s="228"/>
      <c r="L1022" s="234"/>
      <c r="M1022" s="235"/>
      <c r="N1022" s="236"/>
      <c r="O1022" s="236"/>
      <c r="P1022" s="236"/>
      <c r="Q1022" s="236"/>
      <c r="R1022" s="236"/>
      <c r="S1022" s="236"/>
      <c r="T1022" s="237"/>
      <c r="AT1022" s="238" t="s">
        <v>154</v>
      </c>
      <c r="AU1022" s="238" t="s">
        <v>85</v>
      </c>
      <c r="AV1022" s="226" t="s">
        <v>85</v>
      </c>
      <c r="AW1022" s="226" t="s">
        <v>31</v>
      </c>
      <c r="AX1022" s="226" t="s">
        <v>75</v>
      </c>
      <c r="AY1022" s="238" t="s">
        <v>146</v>
      </c>
    </row>
    <row r="1023" s="226" customFormat="true" ht="12.8" hidden="false" customHeight="false" outlineLevel="0" collapsed="false">
      <c r="B1023" s="227"/>
      <c r="C1023" s="228"/>
      <c r="D1023" s="229" t="s">
        <v>154</v>
      </c>
      <c r="E1023" s="230"/>
      <c r="F1023" s="231" t="s">
        <v>444</v>
      </c>
      <c r="G1023" s="228"/>
      <c r="H1023" s="232" t="n">
        <v>-1.576</v>
      </c>
      <c r="I1023" s="233"/>
      <c r="J1023" s="228"/>
      <c r="K1023" s="228"/>
      <c r="L1023" s="234"/>
      <c r="M1023" s="235"/>
      <c r="N1023" s="236"/>
      <c r="O1023" s="236"/>
      <c r="P1023" s="236"/>
      <c r="Q1023" s="236"/>
      <c r="R1023" s="236"/>
      <c r="S1023" s="236"/>
      <c r="T1023" s="237"/>
      <c r="AT1023" s="238" t="s">
        <v>154</v>
      </c>
      <c r="AU1023" s="238" t="s">
        <v>85</v>
      </c>
      <c r="AV1023" s="226" t="s">
        <v>85</v>
      </c>
      <c r="AW1023" s="226" t="s">
        <v>31</v>
      </c>
      <c r="AX1023" s="226" t="s">
        <v>75</v>
      </c>
      <c r="AY1023" s="238" t="s">
        <v>146</v>
      </c>
    </row>
    <row r="1024" s="226" customFormat="true" ht="12.8" hidden="false" customHeight="false" outlineLevel="0" collapsed="false">
      <c r="B1024" s="227"/>
      <c r="C1024" s="228"/>
      <c r="D1024" s="229" t="s">
        <v>154</v>
      </c>
      <c r="E1024" s="230"/>
      <c r="F1024" s="231" t="s">
        <v>1176</v>
      </c>
      <c r="G1024" s="228"/>
      <c r="H1024" s="232" t="n">
        <v>-8.4</v>
      </c>
      <c r="I1024" s="233"/>
      <c r="J1024" s="228"/>
      <c r="K1024" s="228"/>
      <c r="L1024" s="234"/>
      <c r="M1024" s="235"/>
      <c r="N1024" s="236"/>
      <c r="O1024" s="236"/>
      <c r="P1024" s="236"/>
      <c r="Q1024" s="236"/>
      <c r="R1024" s="236"/>
      <c r="S1024" s="236"/>
      <c r="T1024" s="237"/>
      <c r="AT1024" s="238" t="s">
        <v>154</v>
      </c>
      <c r="AU1024" s="238" t="s">
        <v>85</v>
      </c>
      <c r="AV1024" s="226" t="s">
        <v>85</v>
      </c>
      <c r="AW1024" s="226" t="s">
        <v>31</v>
      </c>
      <c r="AX1024" s="226" t="s">
        <v>75</v>
      </c>
      <c r="AY1024" s="238" t="s">
        <v>146</v>
      </c>
    </row>
    <row r="1025" s="226" customFormat="true" ht="12.8" hidden="false" customHeight="false" outlineLevel="0" collapsed="false">
      <c r="B1025" s="227"/>
      <c r="C1025" s="228"/>
      <c r="D1025" s="229" t="s">
        <v>154</v>
      </c>
      <c r="E1025" s="230"/>
      <c r="F1025" s="231" t="s">
        <v>1177</v>
      </c>
      <c r="G1025" s="228"/>
      <c r="H1025" s="232" t="n">
        <v>2.15</v>
      </c>
      <c r="I1025" s="233"/>
      <c r="J1025" s="228"/>
      <c r="K1025" s="228"/>
      <c r="L1025" s="234"/>
      <c r="M1025" s="235"/>
      <c r="N1025" s="236"/>
      <c r="O1025" s="236"/>
      <c r="P1025" s="236"/>
      <c r="Q1025" s="236"/>
      <c r="R1025" s="236"/>
      <c r="S1025" s="236"/>
      <c r="T1025" s="237"/>
      <c r="AT1025" s="238" t="s">
        <v>154</v>
      </c>
      <c r="AU1025" s="238" t="s">
        <v>85</v>
      </c>
      <c r="AV1025" s="226" t="s">
        <v>85</v>
      </c>
      <c r="AW1025" s="226" t="s">
        <v>31</v>
      </c>
      <c r="AX1025" s="226" t="s">
        <v>75</v>
      </c>
      <c r="AY1025" s="238" t="s">
        <v>146</v>
      </c>
    </row>
    <row r="1026" s="226" customFormat="true" ht="12.8" hidden="false" customHeight="false" outlineLevel="0" collapsed="false">
      <c r="B1026" s="227"/>
      <c r="C1026" s="228"/>
      <c r="D1026" s="229" t="s">
        <v>154</v>
      </c>
      <c r="E1026" s="230"/>
      <c r="F1026" s="231" t="s">
        <v>1178</v>
      </c>
      <c r="G1026" s="228"/>
      <c r="H1026" s="232" t="n">
        <v>1.659</v>
      </c>
      <c r="I1026" s="233"/>
      <c r="J1026" s="228"/>
      <c r="K1026" s="228"/>
      <c r="L1026" s="234"/>
      <c r="M1026" s="235"/>
      <c r="N1026" s="236"/>
      <c r="O1026" s="236"/>
      <c r="P1026" s="236"/>
      <c r="Q1026" s="236"/>
      <c r="R1026" s="236"/>
      <c r="S1026" s="236"/>
      <c r="T1026" s="237"/>
      <c r="AT1026" s="238" t="s">
        <v>154</v>
      </c>
      <c r="AU1026" s="238" t="s">
        <v>85</v>
      </c>
      <c r="AV1026" s="226" t="s">
        <v>85</v>
      </c>
      <c r="AW1026" s="226" t="s">
        <v>31</v>
      </c>
      <c r="AX1026" s="226" t="s">
        <v>75</v>
      </c>
      <c r="AY1026" s="238" t="s">
        <v>146</v>
      </c>
    </row>
    <row r="1027" s="226" customFormat="true" ht="12.8" hidden="false" customHeight="false" outlineLevel="0" collapsed="false">
      <c r="B1027" s="227"/>
      <c r="C1027" s="228"/>
      <c r="D1027" s="229" t="s">
        <v>154</v>
      </c>
      <c r="E1027" s="230"/>
      <c r="F1027" s="231" t="s">
        <v>1179</v>
      </c>
      <c r="G1027" s="228"/>
      <c r="H1027" s="232" t="n">
        <v>41.51</v>
      </c>
      <c r="I1027" s="233"/>
      <c r="J1027" s="228"/>
      <c r="K1027" s="228"/>
      <c r="L1027" s="234"/>
      <c r="M1027" s="235"/>
      <c r="N1027" s="236"/>
      <c r="O1027" s="236"/>
      <c r="P1027" s="236"/>
      <c r="Q1027" s="236"/>
      <c r="R1027" s="236"/>
      <c r="S1027" s="236"/>
      <c r="T1027" s="237"/>
      <c r="AT1027" s="238" t="s">
        <v>154</v>
      </c>
      <c r="AU1027" s="238" t="s">
        <v>85</v>
      </c>
      <c r="AV1027" s="226" t="s">
        <v>85</v>
      </c>
      <c r="AW1027" s="226" t="s">
        <v>31</v>
      </c>
      <c r="AX1027" s="226" t="s">
        <v>75</v>
      </c>
      <c r="AY1027" s="238" t="s">
        <v>146</v>
      </c>
    </row>
    <row r="1028" s="226" customFormat="true" ht="12.8" hidden="false" customHeight="false" outlineLevel="0" collapsed="false">
      <c r="B1028" s="227"/>
      <c r="C1028" s="228"/>
      <c r="D1028" s="229" t="s">
        <v>154</v>
      </c>
      <c r="E1028" s="230"/>
      <c r="F1028" s="231" t="s">
        <v>444</v>
      </c>
      <c r="G1028" s="228"/>
      <c r="H1028" s="232" t="n">
        <v>-1.576</v>
      </c>
      <c r="I1028" s="233"/>
      <c r="J1028" s="228"/>
      <c r="K1028" s="228"/>
      <c r="L1028" s="234"/>
      <c r="M1028" s="235"/>
      <c r="N1028" s="236"/>
      <c r="O1028" s="236"/>
      <c r="P1028" s="236"/>
      <c r="Q1028" s="236"/>
      <c r="R1028" s="236"/>
      <c r="S1028" s="236"/>
      <c r="T1028" s="237"/>
      <c r="AT1028" s="238" t="s">
        <v>154</v>
      </c>
      <c r="AU1028" s="238" t="s">
        <v>85</v>
      </c>
      <c r="AV1028" s="226" t="s">
        <v>85</v>
      </c>
      <c r="AW1028" s="226" t="s">
        <v>31</v>
      </c>
      <c r="AX1028" s="226" t="s">
        <v>75</v>
      </c>
      <c r="AY1028" s="238" t="s">
        <v>146</v>
      </c>
    </row>
    <row r="1029" s="226" customFormat="true" ht="12.8" hidden="false" customHeight="false" outlineLevel="0" collapsed="false">
      <c r="B1029" s="227"/>
      <c r="C1029" s="228"/>
      <c r="D1029" s="229" t="s">
        <v>154</v>
      </c>
      <c r="E1029" s="230"/>
      <c r="F1029" s="231" t="s">
        <v>1180</v>
      </c>
      <c r="G1029" s="228"/>
      <c r="H1029" s="232" t="n">
        <v>-5.88</v>
      </c>
      <c r="I1029" s="233"/>
      <c r="J1029" s="228"/>
      <c r="K1029" s="228"/>
      <c r="L1029" s="234"/>
      <c r="M1029" s="235"/>
      <c r="N1029" s="236"/>
      <c r="O1029" s="236"/>
      <c r="P1029" s="236"/>
      <c r="Q1029" s="236"/>
      <c r="R1029" s="236"/>
      <c r="S1029" s="236"/>
      <c r="T1029" s="237"/>
      <c r="AT1029" s="238" t="s">
        <v>154</v>
      </c>
      <c r="AU1029" s="238" t="s">
        <v>85</v>
      </c>
      <c r="AV1029" s="226" t="s">
        <v>85</v>
      </c>
      <c r="AW1029" s="226" t="s">
        <v>31</v>
      </c>
      <c r="AX1029" s="226" t="s">
        <v>75</v>
      </c>
      <c r="AY1029" s="238" t="s">
        <v>146</v>
      </c>
    </row>
    <row r="1030" s="226" customFormat="true" ht="12.8" hidden="false" customHeight="false" outlineLevel="0" collapsed="false">
      <c r="B1030" s="227"/>
      <c r="C1030" s="228"/>
      <c r="D1030" s="229" t="s">
        <v>154</v>
      </c>
      <c r="E1030" s="230"/>
      <c r="F1030" s="231" t="s">
        <v>1181</v>
      </c>
      <c r="G1030" s="228"/>
      <c r="H1030" s="232" t="n">
        <v>1.925</v>
      </c>
      <c r="I1030" s="233"/>
      <c r="J1030" s="228"/>
      <c r="K1030" s="228"/>
      <c r="L1030" s="234"/>
      <c r="M1030" s="235"/>
      <c r="N1030" s="236"/>
      <c r="O1030" s="236"/>
      <c r="P1030" s="236"/>
      <c r="Q1030" s="236"/>
      <c r="R1030" s="236"/>
      <c r="S1030" s="236"/>
      <c r="T1030" s="237"/>
      <c r="AT1030" s="238" t="s">
        <v>154</v>
      </c>
      <c r="AU1030" s="238" t="s">
        <v>85</v>
      </c>
      <c r="AV1030" s="226" t="s">
        <v>85</v>
      </c>
      <c r="AW1030" s="226" t="s">
        <v>31</v>
      </c>
      <c r="AX1030" s="226" t="s">
        <v>75</v>
      </c>
      <c r="AY1030" s="238" t="s">
        <v>146</v>
      </c>
    </row>
    <row r="1031" s="226" customFormat="true" ht="12.8" hidden="false" customHeight="false" outlineLevel="0" collapsed="false">
      <c r="B1031" s="227"/>
      <c r="C1031" s="228"/>
      <c r="D1031" s="229" t="s">
        <v>154</v>
      </c>
      <c r="E1031" s="230"/>
      <c r="F1031" s="231" t="s">
        <v>1182</v>
      </c>
      <c r="G1031" s="228"/>
      <c r="H1031" s="232" t="n">
        <v>7.65</v>
      </c>
      <c r="I1031" s="233"/>
      <c r="J1031" s="228"/>
      <c r="K1031" s="228"/>
      <c r="L1031" s="234"/>
      <c r="M1031" s="235"/>
      <c r="N1031" s="236"/>
      <c r="O1031" s="236"/>
      <c r="P1031" s="236"/>
      <c r="Q1031" s="236"/>
      <c r="R1031" s="236"/>
      <c r="S1031" s="236"/>
      <c r="T1031" s="237"/>
      <c r="AT1031" s="238" t="s">
        <v>154</v>
      </c>
      <c r="AU1031" s="238" t="s">
        <v>85</v>
      </c>
      <c r="AV1031" s="226" t="s">
        <v>85</v>
      </c>
      <c r="AW1031" s="226" t="s">
        <v>31</v>
      </c>
      <c r="AX1031" s="226" t="s">
        <v>75</v>
      </c>
      <c r="AY1031" s="238" t="s">
        <v>146</v>
      </c>
    </row>
    <row r="1032" s="226" customFormat="true" ht="12.8" hidden="false" customHeight="false" outlineLevel="0" collapsed="false">
      <c r="B1032" s="227"/>
      <c r="C1032" s="228"/>
      <c r="D1032" s="229" t="s">
        <v>154</v>
      </c>
      <c r="E1032" s="230"/>
      <c r="F1032" s="231" t="s">
        <v>1183</v>
      </c>
      <c r="G1032" s="228"/>
      <c r="H1032" s="232" t="n">
        <v>6.5</v>
      </c>
      <c r="I1032" s="233"/>
      <c r="J1032" s="228"/>
      <c r="K1032" s="228"/>
      <c r="L1032" s="234"/>
      <c r="M1032" s="235"/>
      <c r="N1032" s="236"/>
      <c r="O1032" s="236"/>
      <c r="P1032" s="236"/>
      <c r="Q1032" s="236"/>
      <c r="R1032" s="236"/>
      <c r="S1032" s="236"/>
      <c r="T1032" s="237"/>
      <c r="AT1032" s="238" t="s">
        <v>154</v>
      </c>
      <c r="AU1032" s="238" t="s">
        <v>85</v>
      </c>
      <c r="AV1032" s="226" t="s">
        <v>85</v>
      </c>
      <c r="AW1032" s="226" t="s">
        <v>31</v>
      </c>
      <c r="AX1032" s="226" t="s">
        <v>75</v>
      </c>
      <c r="AY1032" s="238" t="s">
        <v>146</v>
      </c>
    </row>
    <row r="1033" s="226" customFormat="true" ht="12.8" hidden="false" customHeight="false" outlineLevel="0" collapsed="false">
      <c r="B1033" s="227"/>
      <c r="C1033" s="228"/>
      <c r="D1033" s="229" t="s">
        <v>154</v>
      </c>
      <c r="E1033" s="230"/>
      <c r="F1033" s="231" t="s">
        <v>1184</v>
      </c>
      <c r="G1033" s="228"/>
      <c r="H1033" s="232" t="n">
        <v>36.783</v>
      </c>
      <c r="I1033" s="233"/>
      <c r="J1033" s="228"/>
      <c r="K1033" s="228"/>
      <c r="L1033" s="234"/>
      <c r="M1033" s="235"/>
      <c r="N1033" s="236"/>
      <c r="O1033" s="236"/>
      <c r="P1033" s="236"/>
      <c r="Q1033" s="236"/>
      <c r="R1033" s="236"/>
      <c r="S1033" s="236"/>
      <c r="T1033" s="237"/>
      <c r="AT1033" s="238" t="s">
        <v>154</v>
      </c>
      <c r="AU1033" s="238" t="s">
        <v>85</v>
      </c>
      <c r="AV1033" s="226" t="s">
        <v>85</v>
      </c>
      <c r="AW1033" s="226" t="s">
        <v>31</v>
      </c>
      <c r="AX1033" s="226" t="s">
        <v>75</v>
      </c>
      <c r="AY1033" s="238" t="s">
        <v>146</v>
      </c>
    </row>
    <row r="1034" s="226" customFormat="true" ht="12.8" hidden="false" customHeight="false" outlineLevel="0" collapsed="false">
      <c r="B1034" s="227"/>
      <c r="C1034" s="228"/>
      <c r="D1034" s="229" t="s">
        <v>154</v>
      </c>
      <c r="E1034" s="230"/>
      <c r="F1034" s="231" t="s">
        <v>1163</v>
      </c>
      <c r="G1034" s="228"/>
      <c r="H1034" s="232" t="n">
        <v>-5.544</v>
      </c>
      <c r="I1034" s="233"/>
      <c r="J1034" s="228"/>
      <c r="K1034" s="228"/>
      <c r="L1034" s="234"/>
      <c r="M1034" s="235"/>
      <c r="N1034" s="236"/>
      <c r="O1034" s="236"/>
      <c r="P1034" s="236"/>
      <c r="Q1034" s="236"/>
      <c r="R1034" s="236"/>
      <c r="S1034" s="236"/>
      <c r="T1034" s="237"/>
      <c r="AT1034" s="238" t="s">
        <v>154</v>
      </c>
      <c r="AU1034" s="238" t="s">
        <v>85</v>
      </c>
      <c r="AV1034" s="226" t="s">
        <v>85</v>
      </c>
      <c r="AW1034" s="226" t="s">
        <v>31</v>
      </c>
      <c r="AX1034" s="226" t="s">
        <v>75</v>
      </c>
      <c r="AY1034" s="238" t="s">
        <v>146</v>
      </c>
    </row>
    <row r="1035" s="226" customFormat="true" ht="12.8" hidden="false" customHeight="false" outlineLevel="0" collapsed="false">
      <c r="B1035" s="227"/>
      <c r="C1035" s="228"/>
      <c r="D1035" s="229" t="s">
        <v>154</v>
      </c>
      <c r="E1035" s="230"/>
      <c r="F1035" s="231" t="s">
        <v>1185</v>
      </c>
      <c r="G1035" s="228"/>
      <c r="H1035" s="232" t="n">
        <v>1.516</v>
      </c>
      <c r="I1035" s="233"/>
      <c r="J1035" s="228"/>
      <c r="K1035" s="228"/>
      <c r="L1035" s="234"/>
      <c r="M1035" s="235"/>
      <c r="N1035" s="236"/>
      <c r="O1035" s="236"/>
      <c r="P1035" s="236"/>
      <c r="Q1035" s="236"/>
      <c r="R1035" s="236"/>
      <c r="S1035" s="236"/>
      <c r="T1035" s="237"/>
      <c r="AT1035" s="238" t="s">
        <v>154</v>
      </c>
      <c r="AU1035" s="238" t="s">
        <v>85</v>
      </c>
      <c r="AV1035" s="226" t="s">
        <v>85</v>
      </c>
      <c r="AW1035" s="226" t="s">
        <v>31</v>
      </c>
      <c r="AX1035" s="226" t="s">
        <v>75</v>
      </c>
      <c r="AY1035" s="238" t="s">
        <v>146</v>
      </c>
    </row>
    <row r="1036" s="226" customFormat="true" ht="12.8" hidden="false" customHeight="false" outlineLevel="0" collapsed="false">
      <c r="B1036" s="227"/>
      <c r="C1036" s="228"/>
      <c r="D1036" s="229" t="s">
        <v>154</v>
      </c>
      <c r="E1036" s="230"/>
      <c r="F1036" s="231" t="s">
        <v>1186</v>
      </c>
      <c r="G1036" s="228"/>
      <c r="H1036" s="232" t="n">
        <v>-5.6</v>
      </c>
      <c r="I1036" s="233"/>
      <c r="J1036" s="228"/>
      <c r="K1036" s="228"/>
      <c r="L1036" s="234"/>
      <c r="M1036" s="235"/>
      <c r="N1036" s="236"/>
      <c r="O1036" s="236"/>
      <c r="P1036" s="236"/>
      <c r="Q1036" s="236"/>
      <c r="R1036" s="236"/>
      <c r="S1036" s="236"/>
      <c r="T1036" s="237"/>
      <c r="AT1036" s="238" t="s">
        <v>154</v>
      </c>
      <c r="AU1036" s="238" t="s">
        <v>85</v>
      </c>
      <c r="AV1036" s="226" t="s">
        <v>85</v>
      </c>
      <c r="AW1036" s="226" t="s">
        <v>31</v>
      </c>
      <c r="AX1036" s="226" t="s">
        <v>75</v>
      </c>
      <c r="AY1036" s="238" t="s">
        <v>146</v>
      </c>
    </row>
    <row r="1037" s="226" customFormat="true" ht="12.8" hidden="false" customHeight="false" outlineLevel="0" collapsed="false">
      <c r="B1037" s="227"/>
      <c r="C1037" s="228"/>
      <c r="D1037" s="229" t="s">
        <v>154</v>
      </c>
      <c r="E1037" s="230"/>
      <c r="F1037" s="231" t="s">
        <v>1187</v>
      </c>
      <c r="G1037" s="228"/>
      <c r="H1037" s="232" t="n">
        <v>-2.52</v>
      </c>
      <c r="I1037" s="233"/>
      <c r="J1037" s="228"/>
      <c r="K1037" s="228"/>
      <c r="L1037" s="234"/>
      <c r="M1037" s="235"/>
      <c r="N1037" s="236"/>
      <c r="O1037" s="236"/>
      <c r="P1037" s="236"/>
      <c r="Q1037" s="236"/>
      <c r="R1037" s="236"/>
      <c r="S1037" s="236"/>
      <c r="T1037" s="237"/>
      <c r="AT1037" s="238" t="s">
        <v>154</v>
      </c>
      <c r="AU1037" s="238" t="s">
        <v>85</v>
      </c>
      <c r="AV1037" s="226" t="s">
        <v>85</v>
      </c>
      <c r="AW1037" s="226" t="s">
        <v>31</v>
      </c>
      <c r="AX1037" s="226" t="s">
        <v>75</v>
      </c>
      <c r="AY1037" s="238" t="s">
        <v>146</v>
      </c>
    </row>
    <row r="1038" s="226" customFormat="true" ht="12.8" hidden="false" customHeight="false" outlineLevel="0" collapsed="false">
      <c r="B1038" s="227"/>
      <c r="C1038" s="228"/>
      <c r="D1038" s="229" t="s">
        <v>154</v>
      </c>
      <c r="E1038" s="230"/>
      <c r="F1038" s="231" t="s">
        <v>1188</v>
      </c>
      <c r="G1038" s="228"/>
      <c r="H1038" s="232" t="n">
        <v>2.148</v>
      </c>
      <c r="I1038" s="233"/>
      <c r="J1038" s="228"/>
      <c r="K1038" s="228"/>
      <c r="L1038" s="234"/>
      <c r="M1038" s="235"/>
      <c r="N1038" s="236"/>
      <c r="O1038" s="236"/>
      <c r="P1038" s="236"/>
      <c r="Q1038" s="236"/>
      <c r="R1038" s="236"/>
      <c r="S1038" s="236"/>
      <c r="T1038" s="237"/>
      <c r="AT1038" s="238" t="s">
        <v>154</v>
      </c>
      <c r="AU1038" s="238" t="s">
        <v>85</v>
      </c>
      <c r="AV1038" s="226" t="s">
        <v>85</v>
      </c>
      <c r="AW1038" s="226" t="s">
        <v>31</v>
      </c>
      <c r="AX1038" s="226" t="s">
        <v>75</v>
      </c>
      <c r="AY1038" s="238" t="s">
        <v>146</v>
      </c>
    </row>
    <row r="1039" s="226" customFormat="true" ht="12.8" hidden="false" customHeight="false" outlineLevel="0" collapsed="false">
      <c r="B1039" s="227"/>
      <c r="C1039" s="228"/>
      <c r="D1039" s="229" t="s">
        <v>154</v>
      </c>
      <c r="E1039" s="230"/>
      <c r="F1039" s="231" t="s">
        <v>1189</v>
      </c>
      <c r="G1039" s="228"/>
      <c r="H1039" s="232" t="n">
        <v>10.8</v>
      </c>
      <c r="I1039" s="233"/>
      <c r="J1039" s="228"/>
      <c r="K1039" s="228"/>
      <c r="L1039" s="234"/>
      <c r="M1039" s="235"/>
      <c r="N1039" s="236"/>
      <c r="O1039" s="236"/>
      <c r="P1039" s="236"/>
      <c r="Q1039" s="236"/>
      <c r="R1039" s="236"/>
      <c r="S1039" s="236"/>
      <c r="T1039" s="237"/>
      <c r="AT1039" s="238" t="s">
        <v>154</v>
      </c>
      <c r="AU1039" s="238" t="s">
        <v>85</v>
      </c>
      <c r="AV1039" s="226" t="s">
        <v>85</v>
      </c>
      <c r="AW1039" s="226" t="s">
        <v>31</v>
      </c>
      <c r="AX1039" s="226" t="s">
        <v>75</v>
      </c>
      <c r="AY1039" s="238" t="s">
        <v>146</v>
      </c>
    </row>
    <row r="1040" s="226" customFormat="true" ht="12.8" hidden="false" customHeight="false" outlineLevel="0" collapsed="false">
      <c r="B1040" s="227"/>
      <c r="C1040" s="228"/>
      <c r="D1040" s="229" t="s">
        <v>154</v>
      </c>
      <c r="E1040" s="230"/>
      <c r="F1040" s="231" t="s">
        <v>1190</v>
      </c>
      <c r="G1040" s="228"/>
      <c r="H1040" s="232" t="n">
        <v>8.225</v>
      </c>
      <c r="I1040" s="233"/>
      <c r="J1040" s="228"/>
      <c r="K1040" s="228"/>
      <c r="L1040" s="234"/>
      <c r="M1040" s="235"/>
      <c r="N1040" s="236"/>
      <c r="O1040" s="236"/>
      <c r="P1040" s="236"/>
      <c r="Q1040" s="236"/>
      <c r="R1040" s="236"/>
      <c r="S1040" s="236"/>
      <c r="T1040" s="237"/>
      <c r="AT1040" s="238" t="s">
        <v>154</v>
      </c>
      <c r="AU1040" s="238" t="s">
        <v>85</v>
      </c>
      <c r="AV1040" s="226" t="s">
        <v>85</v>
      </c>
      <c r="AW1040" s="226" t="s">
        <v>31</v>
      </c>
      <c r="AX1040" s="226" t="s">
        <v>75</v>
      </c>
      <c r="AY1040" s="238" t="s">
        <v>146</v>
      </c>
    </row>
    <row r="1041" s="226" customFormat="true" ht="12.8" hidden="false" customHeight="false" outlineLevel="0" collapsed="false">
      <c r="B1041" s="227"/>
      <c r="C1041" s="228"/>
      <c r="D1041" s="229" t="s">
        <v>154</v>
      </c>
      <c r="E1041" s="230"/>
      <c r="F1041" s="231" t="s">
        <v>1191</v>
      </c>
      <c r="G1041" s="228"/>
      <c r="H1041" s="232" t="n">
        <v>6</v>
      </c>
      <c r="I1041" s="233"/>
      <c r="J1041" s="228"/>
      <c r="K1041" s="228"/>
      <c r="L1041" s="234"/>
      <c r="M1041" s="235"/>
      <c r="N1041" s="236"/>
      <c r="O1041" s="236"/>
      <c r="P1041" s="236"/>
      <c r="Q1041" s="236"/>
      <c r="R1041" s="236"/>
      <c r="S1041" s="236"/>
      <c r="T1041" s="237"/>
      <c r="AT1041" s="238" t="s">
        <v>154</v>
      </c>
      <c r="AU1041" s="238" t="s">
        <v>85</v>
      </c>
      <c r="AV1041" s="226" t="s">
        <v>85</v>
      </c>
      <c r="AW1041" s="226" t="s">
        <v>31</v>
      </c>
      <c r="AX1041" s="226" t="s">
        <v>75</v>
      </c>
      <c r="AY1041" s="238" t="s">
        <v>146</v>
      </c>
    </row>
    <row r="1042" s="226" customFormat="true" ht="12.8" hidden="false" customHeight="false" outlineLevel="0" collapsed="false">
      <c r="B1042" s="227"/>
      <c r="C1042" s="228"/>
      <c r="D1042" s="229" t="s">
        <v>154</v>
      </c>
      <c r="E1042" s="230"/>
      <c r="F1042" s="231" t="s">
        <v>1192</v>
      </c>
      <c r="G1042" s="228"/>
      <c r="H1042" s="232" t="n">
        <v>6.875</v>
      </c>
      <c r="I1042" s="233"/>
      <c r="J1042" s="228"/>
      <c r="K1042" s="228"/>
      <c r="L1042" s="234"/>
      <c r="M1042" s="235"/>
      <c r="N1042" s="236"/>
      <c r="O1042" s="236"/>
      <c r="P1042" s="236"/>
      <c r="Q1042" s="236"/>
      <c r="R1042" s="236"/>
      <c r="S1042" s="236"/>
      <c r="T1042" s="237"/>
      <c r="AT1042" s="238" t="s">
        <v>154</v>
      </c>
      <c r="AU1042" s="238" t="s">
        <v>85</v>
      </c>
      <c r="AV1042" s="226" t="s">
        <v>85</v>
      </c>
      <c r="AW1042" s="226" t="s">
        <v>31</v>
      </c>
      <c r="AX1042" s="226" t="s">
        <v>75</v>
      </c>
      <c r="AY1042" s="238" t="s">
        <v>146</v>
      </c>
    </row>
    <row r="1043" s="226" customFormat="true" ht="12.8" hidden="false" customHeight="false" outlineLevel="0" collapsed="false">
      <c r="B1043" s="227"/>
      <c r="C1043" s="228"/>
      <c r="D1043" s="229" t="s">
        <v>154</v>
      </c>
      <c r="E1043" s="230"/>
      <c r="F1043" s="231" t="s">
        <v>1193</v>
      </c>
      <c r="G1043" s="228"/>
      <c r="H1043" s="232" t="n">
        <v>4.25</v>
      </c>
      <c r="I1043" s="233"/>
      <c r="J1043" s="228"/>
      <c r="K1043" s="228"/>
      <c r="L1043" s="234"/>
      <c r="M1043" s="235"/>
      <c r="N1043" s="236"/>
      <c r="O1043" s="236"/>
      <c r="P1043" s="236"/>
      <c r="Q1043" s="236"/>
      <c r="R1043" s="236"/>
      <c r="S1043" s="236"/>
      <c r="T1043" s="237"/>
      <c r="AT1043" s="238" t="s">
        <v>154</v>
      </c>
      <c r="AU1043" s="238" t="s">
        <v>85</v>
      </c>
      <c r="AV1043" s="226" t="s">
        <v>85</v>
      </c>
      <c r="AW1043" s="226" t="s">
        <v>31</v>
      </c>
      <c r="AX1043" s="226" t="s">
        <v>75</v>
      </c>
      <c r="AY1043" s="238" t="s">
        <v>146</v>
      </c>
    </row>
    <row r="1044" s="226" customFormat="true" ht="12.8" hidden="false" customHeight="false" outlineLevel="0" collapsed="false">
      <c r="B1044" s="227"/>
      <c r="C1044" s="228"/>
      <c r="D1044" s="229" t="s">
        <v>154</v>
      </c>
      <c r="E1044" s="230"/>
      <c r="F1044" s="231" t="s">
        <v>1194</v>
      </c>
      <c r="G1044" s="228"/>
      <c r="H1044" s="232" t="n">
        <v>10.538</v>
      </c>
      <c r="I1044" s="233"/>
      <c r="J1044" s="228"/>
      <c r="K1044" s="228"/>
      <c r="L1044" s="234"/>
      <c r="M1044" s="235"/>
      <c r="N1044" s="236"/>
      <c r="O1044" s="236"/>
      <c r="P1044" s="236"/>
      <c r="Q1044" s="236"/>
      <c r="R1044" s="236"/>
      <c r="S1044" s="236"/>
      <c r="T1044" s="237"/>
      <c r="AT1044" s="238" t="s">
        <v>154</v>
      </c>
      <c r="AU1044" s="238" t="s">
        <v>85</v>
      </c>
      <c r="AV1044" s="226" t="s">
        <v>85</v>
      </c>
      <c r="AW1044" s="226" t="s">
        <v>31</v>
      </c>
      <c r="AX1044" s="226" t="s">
        <v>75</v>
      </c>
      <c r="AY1044" s="238" t="s">
        <v>146</v>
      </c>
    </row>
    <row r="1045" s="226" customFormat="true" ht="12.8" hidden="false" customHeight="false" outlineLevel="0" collapsed="false">
      <c r="B1045" s="227"/>
      <c r="C1045" s="228"/>
      <c r="D1045" s="229" t="s">
        <v>154</v>
      </c>
      <c r="E1045" s="230"/>
      <c r="F1045" s="231" t="s">
        <v>1195</v>
      </c>
      <c r="G1045" s="228"/>
      <c r="H1045" s="232" t="n">
        <v>0.25</v>
      </c>
      <c r="I1045" s="233"/>
      <c r="J1045" s="228"/>
      <c r="K1045" s="228"/>
      <c r="L1045" s="234"/>
      <c r="M1045" s="235"/>
      <c r="N1045" s="236"/>
      <c r="O1045" s="236"/>
      <c r="P1045" s="236"/>
      <c r="Q1045" s="236"/>
      <c r="R1045" s="236"/>
      <c r="S1045" s="236"/>
      <c r="T1045" s="237"/>
      <c r="AT1045" s="238" t="s">
        <v>154</v>
      </c>
      <c r="AU1045" s="238" t="s">
        <v>85</v>
      </c>
      <c r="AV1045" s="226" t="s">
        <v>85</v>
      </c>
      <c r="AW1045" s="226" t="s">
        <v>31</v>
      </c>
      <c r="AX1045" s="226" t="s">
        <v>75</v>
      </c>
      <c r="AY1045" s="238" t="s">
        <v>146</v>
      </c>
    </row>
    <row r="1046" s="226" customFormat="true" ht="12.8" hidden="false" customHeight="false" outlineLevel="0" collapsed="false">
      <c r="B1046" s="227"/>
      <c r="C1046" s="228"/>
      <c r="D1046" s="229" t="s">
        <v>154</v>
      </c>
      <c r="E1046" s="230"/>
      <c r="F1046" s="231" t="s">
        <v>1196</v>
      </c>
      <c r="G1046" s="228"/>
      <c r="H1046" s="232" t="n">
        <v>1.487</v>
      </c>
      <c r="I1046" s="233"/>
      <c r="J1046" s="228"/>
      <c r="K1046" s="228"/>
      <c r="L1046" s="234"/>
      <c r="M1046" s="235"/>
      <c r="N1046" s="236"/>
      <c r="O1046" s="236"/>
      <c r="P1046" s="236"/>
      <c r="Q1046" s="236"/>
      <c r="R1046" s="236"/>
      <c r="S1046" s="236"/>
      <c r="T1046" s="237"/>
      <c r="AT1046" s="238" t="s">
        <v>154</v>
      </c>
      <c r="AU1046" s="238" t="s">
        <v>85</v>
      </c>
      <c r="AV1046" s="226" t="s">
        <v>85</v>
      </c>
      <c r="AW1046" s="226" t="s">
        <v>31</v>
      </c>
      <c r="AX1046" s="226" t="s">
        <v>75</v>
      </c>
      <c r="AY1046" s="238" t="s">
        <v>146</v>
      </c>
    </row>
    <row r="1047" s="226" customFormat="true" ht="12.8" hidden="false" customHeight="false" outlineLevel="0" collapsed="false">
      <c r="B1047" s="227"/>
      <c r="C1047" s="228"/>
      <c r="D1047" s="229" t="s">
        <v>154</v>
      </c>
      <c r="E1047" s="230"/>
      <c r="F1047" s="231" t="s">
        <v>1197</v>
      </c>
      <c r="G1047" s="228"/>
      <c r="H1047" s="232" t="n">
        <v>6.813</v>
      </c>
      <c r="I1047" s="233"/>
      <c r="J1047" s="228"/>
      <c r="K1047" s="228"/>
      <c r="L1047" s="234"/>
      <c r="M1047" s="235"/>
      <c r="N1047" s="236"/>
      <c r="O1047" s="236"/>
      <c r="P1047" s="236"/>
      <c r="Q1047" s="236"/>
      <c r="R1047" s="236"/>
      <c r="S1047" s="236"/>
      <c r="T1047" s="237"/>
      <c r="AT1047" s="238" t="s">
        <v>154</v>
      </c>
      <c r="AU1047" s="238" t="s">
        <v>85</v>
      </c>
      <c r="AV1047" s="226" t="s">
        <v>85</v>
      </c>
      <c r="AW1047" s="226" t="s">
        <v>31</v>
      </c>
      <c r="AX1047" s="226" t="s">
        <v>75</v>
      </c>
      <c r="AY1047" s="238" t="s">
        <v>146</v>
      </c>
    </row>
    <row r="1048" s="226" customFormat="true" ht="12.8" hidden="false" customHeight="false" outlineLevel="0" collapsed="false">
      <c r="B1048" s="227"/>
      <c r="C1048" s="228"/>
      <c r="D1048" s="229" t="s">
        <v>154</v>
      </c>
      <c r="E1048" s="230"/>
      <c r="F1048" s="231" t="s">
        <v>1198</v>
      </c>
      <c r="G1048" s="228"/>
      <c r="H1048" s="232" t="n">
        <v>6.288</v>
      </c>
      <c r="I1048" s="233"/>
      <c r="J1048" s="228"/>
      <c r="K1048" s="228"/>
      <c r="L1048" s="234"/>
      <c r="M1048" s="235"/>
      <c r="N1048" s="236"/>
      <c r="O1048" s="236"/>
      <c r="P1048" s="236"/>
      <c r="Q1048" s="236"/>
      <c r="R1048" s="236"/>
      <c r="S1048" s="236"/>
      <c r="T1048" s="237"/>
      <c r="AT1048" s="238" t="s">
        <v>154</v>
      </c>
      <c r="AU1048" s="238" t="s">
        <v>85</v>
      </c>
      <c r="AV1048" s="226" t="s">
        <v>85</v>
      </c>
      <c r="AW1048" s="226" t="s">
        <v>31</v>
      </c>
      <c r="AX1048" s="226" t="s">
        <v>75</v>
      </c>
      <c r="AY1048" s="238" t="s">
        <v>146</v>
      </c>
    </row>
    <row r="1049" s="226" customFormat="true" ht="12.8" hidden="false" customHeight="false" outlineLevel="0" collapsed="false">
      <c r="B1049" s="227"/>
      <c r="C1049" s="228"/>
      <c r="D1049" s="229" t="s">
        <v>154</v>
      </c>
      <c r="E1049" s="230"/>
      <c r="F1049" s="231" t="s">
        <v>1199</v>
      </c>
      <c r="G1049" s="228"/>
      <c r="H1049" s="232" t="n">
        <v>31.751</v>
      </c>
      <c r="I1049" s="233"/>
      <c r="J1049" s="228"/>
      <c r="K1049" s="228"/>
      <c r="L1049" s="234"/>
      <c r="M1049" s="235"/>
      <c r="N1049" s="236"/>
      <c r="O1049" s="236"/>
      <c r="P1049" s="236"/>
      <c r="Q1049" s="236"/>
      <c r="R1049" s="236"/>
      <c r="S1049" s="236"/>
      <c r="T1049" s="237"/>
      <c r="AT1049" s="238" t="s">
        <v>154</v>
      </c>
      <c r="AU1049" s="238" t="s">
        <v>85</v>
      </c>
      <c r="AV1049" s="226" t="s">
        <v>85</v>
      </c>
      <c r="AW1049" s="226" t="s">
        <v>31</v>
      </c>
      <c r="AX1049" s="226" t="s">
        <v>75</v>
      </c>
      <c r="AY1049" s="238" t="s">
        <v>146</v>
      </c>
    </row>
    <row r="1050" s="226" customFormat="true" ht="12.8" hidden="false" customHeight="false" outlineLevel="0" collapsed="false">
      <c r="B1050" s="227"/>
      <c r="C1050" s="228"/>
      <c r="D1050" s="229" t="s">
        <v>154</v>
      </c>
      <c r="E1050" s="230"/>
      <c r="F1050" s="231" t="s">
        <v>444</v>
      </c>
      <c r="G1050" s="228"/>
      <c r="H1050" s="232" t="n">
        <v>-1.576</v>
      </c>
      <c r="I1050" s="233"/>
      <c r="J1050" s="228"/>
      <c r="K1050" s="228"/>
      <c r="L1050" s="234"/>
      <c r="M1050" s="235"/>
      <c r="N1050" s="236"/>
      <c r="O1050" s="236"/>
      <c r="P1050" s="236"/>
      <c r="Q1050" s="236"/>
      <c r="R1050" s="236"/>
      <c r="S1050" s="236"/>
      <c r="T1050" s="237"/>
      <c r="AT1050" s="238" t="s">
        <v>154</v>
      </c>
      <c r="AU1050" s="238" t="s">
        <v>85</v>
      </c>
      <c r="AV1050" s="226" t="s">
        <v>85</v>
      </c>
      <c r="AW1050" s="226" t="s">
        <v>31</v>
      </c>
      <c r="AX1050" s="226" t="s">
        <v>75</v>
      </c>
      <c r="AY1050" s="238" t="s">
        <v>146</v>
      </c>
    </row>
    <row r="1051" s="226" customFormat="true" ht="12.8" hidden="false" customHeight="false" outlineLevel="0" collapsed="false">
      <c r="B1051" s="227"/>
      <c r="C1051" s="228"/>
      <c r="D1051" s="229" t="s">
        <v>154</v>
      </c>
      <c r="E1051" s="230"/>
      <c r="F1051" s="231" t="s">
        <v>1200</v>
      </c>
      <c r="G1051" s="228"/>
      <c r="H1051" s="232" t="n">
        <v>1.04</v>
      </c>
      <c r="I1051" s="233"/>
      <c r="J1051" s="228"/>
      <c r="K1051" s="228"/>
      <c r="L1051" s="234"/>
      <c r="M1051" s="235"/>
      <c r="N1051" s="236"/>
      <c r="O1051" s="236"/>
      <c r="P1051" s="236"/>
      <c r="Q1051" s="236"/>
      <c r="R1051" s="236"/>
      <c r="S1051" s="236"/>
      <c r="T1051" s="237"/>
      <c r="AT1051" s="238" t="s">
        <v>154</v>
      </c>
      <c r="AU1051" s="238" t="s">
        <v>85</v>
      </c>
      <c r="AV1051" s="226" t="s">
        <v>85</v>
      </c>
      <c r="AW1051" s="226" t="s">
        <v>31</v>
      </c>
      <c r="AX1051" s="226" t="s">
        <v>75</v>
      </c>
      <c r="AY1051" s="238" t="s">
        <v>146</v>
      </c>
    </row>
    <row r="1052" s="226" customFormat="true" ht="12.8" hidden="false" customHeight="false" outlineLevel="0" collapsed="false">
      <c r="B1052" s="227"/>
      <c r="C1052" s="228"/>
      <c r="D1052" s="229" t="s">
        <v>154</v>
      </c>
      <c r="E1052" s="230"/>
      <c r="F1052" s="231" t="s">
        <v>1201</v>
      </c>
      <c r="G1052" s="228"/>
      <c r="H1052" s="232" t="n">
        <v>50.081</v>
      </c>
      <c r="I1052" s="233"/>
      <c r="J1052" s="228"/>
      <c r="K1052" s="228"/>
      <c r="L1052" s="234"/>
      <c r="M1052" s="235"/>
      <c r="N1052" s="236"/>
      <c r="O1052" s="236"/>
      <c r="P1052" s="236"/>
      <c r="Q1052" s="236"/>
      <c r="R1052" s="236"/>
      <c r="S1052" s="236"/>
      <c r="T1052" s="237"/>
      <c r="AT1052" s="238" t="s">
        <v>154</v>
      </c>
      <c r="AU1052" s="238" t="s">
        <v>85</v>
      </c>
      <c r="AV1052" s="226" t="s">
        <v>85</v>
      </c>
      <c r="AW1052" s="226" t="s">
        <v>31</v>
      </c>
      <c r="AX1052" s="226" t="s">
        <v>75</v>
      </c>
      <c r="AY1052" s="238" t="s">
        <v>146</v>
      </c>
    </row>
    <row r="1053" s="226" customFormat="true" ht="12.8" hidden="false" customHeight="false" outlineLevel="0" collapsed="false">
      <c r="B1053" s="227"/>
      <c r="C1053" s="228"/>
      <c r="D1053" s="229" t="s">
        <v>154</v>
      </c>
      <c r="E1053" s="230"/>
      <c r="F1053" s="231" t="s">
        <v>1202</v>
      </c>
      <c r="G1053" s="228"/>
      <c r="H1053" s="232" t="n">
        <v>-2</v>
      </c>
      <c r="I1053" s="233"/>
      <c r="J1053" s="228"/>
      <c r="K1053" s="228"/>
      <c r="L1053" s="234"/>
      <c r="M1053" s="235"/>
      <c r="N1053" s="236"/>
      <c r="O1053" s="236"/>
      <c r="P1053" s="236"/>
      <c r="Q1053" s="236"/>
      <c r="R1053" s="236"/>
      <c r="S1053" s="236"/>
      <c r="T1053" s="237"/>
      <c r="AT1053" s="238" t="s">
        <v>154</v>
      </c>
      <c r="AU1053" s="238" t="s">
        <v>85</v>
      </c>
      <c r="AV1053" s="226" t="s">
        <v>85</v>
      </c>
      <c r="AW1053" s="226" t="s">
        <v>31</v>
      </c>
      <c r="AX1053" s="226" t="s">
        <v>75</v>
      </c>
      <c r="AY1053" s="238" t="s">
        <v>146</v>
      </c>
    </row>
    <row r="1054" s="226" customFormat="true" ht="12.8" hidden="false" customHeight="false" outlineLevel="0" collapsed="false">
      <c r="B1054" s="227"/>
      <c r="C1054" s="228"/>
      <c r="D1054" s="229" t="s">
        <v>154</v>
      </c>
      <c r="E1054" s="230"/>
      <c r="F1054" s="231" t="s">
        <v>1203</v>
      </c>
      <c r="G1054" s="228"/>
      <c r="H1054" s="232" t="n">
        <v>1.013</v>
      </c>
      <c r="I1054" s="233"/>
      <c r="J1054" s="228"/>
      <c r="K1054" s="228"/>
      <c r="L1054" s="234"/>
      <c r="M1054" s="235"/>
      <c r="N1054" s="236"/>
      <c r="O1054" s="236"/>
      <c r="P1054" s="236"/>
      <c r="Q1054" s="236"/>
      <c r="R1054" s="236"/>
      <c r="S1054" s="236"/>
      <c r="T1054" s="237"/>
      <c r="AT1054" s="238" t="s">
        <v>154</v>
      </c>
      <c r="AU1054" s="238" t="s">
        <v>85</v>
      </c>
      <c r="AV1054" s="226" t="s">
        <v>85</v>
      </c>
      <c r="AW1054" s="226" t="s">
        <v>31</v>
      </c>
      <c r="AX1054" s="226" t="s">
        <v>75</v>
      </c>
      <c r="AY1054" s="238" t="s">
        <v>146</v>
      </c>
    </row>
    <row r="1055" s="251" customFormat="true" ht="12.8" hidden="false" customHeight="false" outlineLevel="0" collapsed="false">
      <c r="B1055" s="252"/>
      <c r="C1055" s="253"/>
      <c r="D1055" s="229" t="s">
        <v>154</v>
      </c>
      <c r="E1055" s="254"/>
      <c r="F1055" s="255" t="s">
        <v>1204</v>
      </c>
      <c r="G1055" s="253"/>
      <c r="H1055" s="256" t="n">
        <v>508.972</v>
      </c>
      <c r="I1055" s="257"/>
      <c r="J1055" s="253"/>
      <c r="K1055" s="253"/>
      <c r="L1055" s="258"/>
      <c r="M1055" s="259"/>
      <c r="N1055" s="260"/>
      <c r="O1055" s="260"/>
      <c r="P1055" s="260"/>
      <c r="Q1055" s="260"/>
      <c r="R1055" s="260"/>
      <c r="S1055" s="260"/>
      <c r="T1055" s="261"/>
      <c r="AT1055" s="262" t="s">
        <v>154</v>
      </c>
      <c r="AU1055" s="262" t="s">
        <v>85</v>
      </c>
      <c r="AV1055" s="251" t="s">
        <v>160</v>
      </c>
      <c r="AW1055" s="251" t="s">
        <v>31</v>
      </c>
      <c r="AX1055" s="251" t="s">
        <v>75</v>
      </c>
      <c r="AY1055" s="262" t="s">
        <v>146</v>
      </c>
    </row>
    <row r="1056" s="226" customFormat="true" ht="12.8" hidden="false" customHeight="false" outlineLevel="0" collapsed="false">
      <c r="B1056" s="227"/>
      <c r="C1056" s="228"/>
      <c r="D1056" s="229" t="s">
        <v>154</v>
      </c>
      <c r="E1056" s="230"/>
      <c r="F1056" s="231" t="s">
        <v>1205</v>
      </c>
      <c r="G1056" s="228"/>
      <c r="H1056" s="232" t="n">
        <v>79.924</v>
      </c>
      <c r="I1056" s="233"/>
      <c r="J1056" s="228"/>
      <c r="K1056" s="228"/>
      <c r="L1056" s="234"/>
      <c r="M1056" s="235"/>
      <c r="N1056" s="236"/>
      <c r="O1056" s="236"/>
      <c r="P1056" s="236"/>
      <c r="Q1056" s="236"/>
      <c r="R1056" s="236"/>
      <c r="S1056" s="236"/>
      <c r="T1056" s="237"/>
      <c r="AT1056" s="238" t="s">
        <v>154</v>
      </c>
      <c r="AU1056" s="238" t="s">
        <v>85</v>
      </c>
      <c r="AV1056" s="226" t="s">
        <v>85</v>
      </c>
      <c r="AW1056" s="226" t="s">
        <v>31</v>
      </c>
      <c r="AX1056" s="226" t="s">
        <v>75</v>
      </c>
      <c r="AY1056" s="238" t="s">
        <v>146</v>
      </c>
    </row>
    <row r="1057" s="226" customFormat="true" ht="12.8" hidden="false" customHeight="false" outlineLevel="0" collapsed="false">
      <c r="B1057" s="227"/>
      <c r="C1057" s="228"/>
      <c r="D1057" s="229" t="s">
        <v>154</v>
      </c>
      <c r="E1057" s="230"/>
      <c r="F1057" s="231" t="s">
        <v>503</v>
      </c>
      <c r="G1057" s="228"/>
      <c r="H1057" s="232" t="n">
        <v>-3.936</v>
      </c>
      <c r="I1057" s="233"/>
      <c r="J1057" s="228"/>
      <c r="K1057" s="228"/>
      <c r="L1057" s="234"/>
      <c r="M1057" s="235"/>
      <c r="N1057" s="236"/>
      <c r="O1057" s="236"/>
      <c r="P1057" s="236"/>
      <c r="Q1057" s="236"/>
      <c r="R1057" s="236"/>
      <c r="S1057" s="236"/>
      <c r="T1057" s="237"/>
      <c r="AT1057" s="238" t="s">
        <v>154</v>
      </c>
      <c r="AU1057" s="238" t="s">
        <v>85</v>
      </c>
      <c r="AV1057" s="226" t="s">
        <v>85</v>
      </c>
      <c r="AW1057" s="226" t="s">
        <v>31</v>
      </c>
      <c r="AX1057" s="226" t="s">
        <v>75</v>
      </c>
      <c r="AY1057" s="238" t="s">
        <v>146</v>
      </c>
    </row>
    <row r="1058" s="226" customFormat="true" ht="12.8" hidden="false" customHeight="false" outlineLevel="0" collapsed="false">
      <c r="B1058" s="227"/>
      <c r="C1058" s="228"/>
      <c r="D1058" s="229" t="s">
        <v>154</v>
      </c>
      <c r="E1058" s="230"/>
      <c r="F1058" s="231" t="s">
        <v>1206</v>
      </c>
      <c r="G1058" s="228"/>
      <c r="H1058" s="232" t="n">
        <v>1.932</v>
      </c>
      <c r="I1058" s="233"/>
      <c r="J1058" s="228"/>
      <c r="K1058" s="228"/>
      <c r="L1058" s="234"/>
      <c r="M1058" s="235"/>
      <c r="N1058" s="236"/>
      <c r="O1058" s="236"/>
      <c r="P1058" s="236"/>
      <c r="Q1058" s="236"/>
      <c r="R1058" s="236"/>
      <c r="S1058" s="236"/>
      <c r="T1058" s="237"/>
      <c r="AT1058" s="238" t="s">
        <v>154</v>
      </c>
      <c r="AU1058" s="238" t="s">
        <v>85</v>
      </c>
      <c r="AV1058" s="226" t="s">
        <v>85</v>
      </c>
      <c r="AW1058" s="226" t="s">
        <v>31</v>
      </c>
      <c r="AX1058" s="226" t="s">
        <v>75</v>
      </c>
      <c r="AY1058" s="238" t="s">
        <v>146</v>
      </c>
    </row>
    <row r="1059" s="226" customFormat="true" ht="12.8" hidden="false" customHeight="false" outlineLevel="0" collapsed="false">
      <c r="B1059" s="227"/>
      <c r="C1059" s="228"/>
      <c r="D1059" s="229" t="s">
        <v>154</v>
      </c>
      <c r="E1059" s="230"/>
      <c r="F1059" s="231" t="s">
        <v>1207</v>
      </c>
      <c r="G1059" s="228"/>
      <c r="H1059" s="232" t="n">
        <v>-2.856</v>
      </c>
      <c r="I1059" s="233"/>
      <c r="J1059" s="228"/>
      <c r="K1059" s="228"/>
      <c r="L1059" s="234"/>
      <c r="M1059" s="235"/>
      <c r="N1059" s="236"/>
      <c r="O1059" s="236"/>
      <c r="P1059" s="236"/>
      <c r="Q1059" s="236"/>
      <c r="R1059" s="236"/>
      <c r="S1059" s="236"/>
      <c r="T1059" s="237"/>
      <c r="AT1059" s="238" t="s">
        <v>154</v>
      </c>
      <c r="AU1059" s="238" t="s">
        <v>85</v>
      </c>
      <c r="AV1059" s="226" t="s">
        <v>85</v>
      </c>
      <c r="AW1059" s="226" t="s">
        <v>31</v>
      </c>
      <c r="AX1059" s="226" t="s">
        <v>75</v>
      </c>
      <c r="AY1059" s="238" t="s">
        <v>146</v>
      </c>
    </row>
    <row r="1060" s="226" customFormat="true" ht="12.8" hidden="false" customHeight="false" outlineLevel="0" collapsed="false">
      <c r="B1060" s="227"/>
      <c r="C1060" s="228"/>
      <c r="D1060" s="229" t="s">
        <v>154</v>
      </c>
      <c r="E1060" s="230"/>
      <c r="F1060" s="231" t="s">
        <v>1208</v>
      </c>
      <c r="G1060" s="228"/>
      <c r="H1060" s="232" t="n">
        <v>1.797</v>
      </c>
      <c r="I1060" s="233"/>
      <c r="J1060" s="228"/>
      <c r="K1060" s="228"/>
      <c r="L1060" s="234"/>
      <c r="M1060" s="235"/>
      <c r="N1060" s="236"/>
      <c r="O1060" s="236"/>
      <c r="P1060" s="236"/>
      <c r="Q1060" s="236"/>
      <c r="R1060" s="236"/>
      <c r="S1060" s="236"/>
      <c r="T1060" s="237"/>
      <c r="AT1060" s="238" t="s">
        <v>154</v>
      </c>
      <c r="AU1060" s="238" t="s">
        <v>85</v>
      </c>
      <c r="AV1060" s="226" t="s">
        <v>85</v>
      </c>
      <c r="AW1060" s="226" t="s">
        <v>31</v>
      </c>
      <c r="AX1060" s="226" t="s">
        <v>75</v>
      </c>
      <c r="AY1060" s="238" t="s">
        <v>146</v>
      </c>
    </row>
    <row r="1061" s="226" customFormat="true" ht="12.8" hidden="false" customHeight="false" outlineLevel="0" collapsed="false">
      <c r="B1061" s="227"/>
      <c r="C1061" s="228"/>
      <c r="D1061" s="229" t="s">
        <v>154</v>
      </c>
      <c r="E1061" s="230"/>
      <c r="F1061" s="231" t="s">
        <v>461</v>
      </c>
      <c r="G1061" s="228"/>
      <c r="H1061" s="232" t="n">
        <v>-4.728</v>
      </c>
      <c r="I1061" s="233"/>
      <c r="J1061" s="228"/>
      <c r="K1061" s="228"/>
      <c r="L1061" s="234"/>
      <c r="M1061" s="235"/>
      <c r="N1061" s="236"/>
      <c r="O1061" s="236"/>
      <c r="P1061" s="236"/>
      <c r="Q1061" s="236"/>
      <c r="R1061" s="236"/>
      <c r="S1061" s="236"/>
      <c r="T1061" s="237"/>
      <c r="AT1061" s="238" t="s">
        <v>154</v>
      </c>
      <c r="AU1061" s="238" t="s">
        <v>85</v>
      </c>
      <c r="AV1061" s="226" t="s">
        <v>85</v>
      </c>
      <c r="AW1061" s="226" t="s">
        <v>31</v>
      </c>
      <c r="AX1061" s="226" t="s">
        <v>75</v>
      </c>
      <c r="AY1061" s="238" t="s">
        <v>146</v>
      </c>
    </row>
    <row r="1062" s="226" customFormat="true" ht="12.8" hidden="false" customHeight="false" outlineLevel="0" collapsed="false">
      <c r="B1062" s="227"/>
      <c r="C1062" s="228"/>
      <c r="D1062" s="229" t="s">
        <v>154</v>
      </c>
      <c r="E1062" s="230"/>
      <c r="F1062" s="231" t="s">
        <v>462</v>
      </c>
      <c r="G1062" s="228"/>
      <c r="H1062" s="232" t="n">
        <v>-2.66</v>
      </c>
      <c r="I1062" s="233"/>
      <c r="J1062" s="228"/>
      <c r="K1062" s="228"/>
      <c r="L1062" s="234"/>
      <c r="M1062" s="235"/>
      <c r="N1062" s="236"/>
      <c r="O1062" s="236"/>
      <c r="P1062" s="236"/>
      <c r="Q1062" s="236"/>
      <c r="R1062" s="236"/>
      <c r="S1062" s="236"/>
      <c r="T1062" s="237"/>
      <c r="AT1062" s="238" t="s">
        <v>154</v>
      </c>
      <c r="AU1062" s="238" t="s">
        <v>85</v>
      </c>
      <c r="AV1062" s="226" t="s">
        <v>85</v>
      </c>
      <c r="AW1062" s="226" t="s">
        <v>31</v>
      </c>
      <c r="AX1062" s="226" t="s">
        <v>75</v>
      </c>
      <c r="AY1062" s="238" t="s">
        <v>146</v>
      </c>
    </row>
    <row r="1063" s="226" customFormat="true" ht="12.8" hidden="false" customHeight="false" outlineLevel="0" collapsed="false">
      <c r="B1063" s="227"/>
      <c r="C1063" s="228"/>
      <c r="D1063" s="229" t="s">
        <v>154</v>
      </c>
      <c r="E1063" s="230"/>
      <c r="F1063" s="231" t="s">
        <v>1209</v>
      </c>
      <c r="G1063" s="228"/>
      <c r="H1063" s="232" t="n">
        <v>1.14</v>
      </c>
      <c r="I1063" s="233"/>
      <c r="J1063" s="228"/>
      <c r="K1063" s="228"/>
      <c r="L1063" s="234"/>
      <c r="M1063" s="235"/>
      <c r="N1063" s="236"/>
      <c r="O1063" s="236"/>
      <c r="P1063" s="236"/>
      <c r="Q1063" s="236"/>
      <c r="R1063" s="236"/>
      <c r="S1063" s="236"/>
      <c r="T1063" s="237"/>
      <c r="AT1063" s="238" t="s">
        <v>154</v>
      </c>
      <c r="AU1063" s="238" t="s">
        <v>85</v>
      </c>
      <c r="AV1063" s="226" t="s">
        <v>85</v>
      </c>
      <c r="AW1063" s="226" t="s">
        <v>31</v>
      </c>
      <c r="AX1063" s="226" t="s">
        <v>75</v>
      </c>
      <c r="AY1063" s="238" t="s">
        <v>146</v>
      </c>
    </row>
    <row r="1064" s="226" customFormat="true" ht="12.8" hidden="false" customHeight="false" outlineLevel="0" collapsed="false">
      <c r="B1064" s="227"/>
      <c r="C1064" s="228"/>
      <c r="D1064" s="229" t="s">
        <v>154</v>
      </c>
      <c r="E1064" s="230"/>
      <c r="F1064" s="231" t="s">
        <v>1210</v>
      </c>
      <c r="G1064" s="228"/>
      <c r="H1064" s="232" t="n">
        <v>4.409</v>
      </c>
      <c r="I1064" s="233"/>
      <c r="J1064" s="228"/>
      <c r="K1064" s="228"/>
      <c r="L1064" s="234"/>
      <c r="M1064" s="235"/>
      <c r="N1064" s="236"/>
      <c r="O1064" s="236"/>
      <c r="P1064" s="236"/>
      <c r="Q1064" s="236"/>
      <c r="R1064" s="236"/>
      <c r="S1064" s="236"/>
      <c r="T1064" s="237"/>
      <c r="AT1064" s="238" t="s">
        <v>154</v>
      </c>
      <c r="AU1064" s="238" t="s">
        <v>85</v>
      </c>
      <c r="AV1064" s="226" t="s">
        <v>85</v>
      </c>
      <c r="AW1064" s="226" t="s">
        <v>31</v>
      </c>
      <c r="AX1064" s="226" t="s">
        <v>75</v>
      </c>
      <c r="AY1064" s="238" t="s">
        <v>146</v>
      </c>
    </row>
    <row r="1065" s="226" customFormat="true" ht="12.8" hidden="false" customHeight="false" outlineLevel="0" collapsed="false">
      <c r="B1065" s="227"/>
      <c r="C1065" s="228"/>
      <c r="D1065" s="229" t="s">
        <v>154</v>
      </c>
      <c r="E1065" s="230"/>
      <c r="F1065" s="231" t="s">
        <v>1211</v>
      </c>
      <c r="G1065" s="228"/>
      <c r="H1065" s="232" t="n">
        <v>47.7</v>
      </c>
      <c r="I1065" s="233"/>
      <c r="J1065" s="228"/>
      <c r="K1065" s="228"/>
      <c r="L1065" s="234"/>
      <c r="M1065" s="235"/>
      <c r="N1065" s="236"/>
      <c r="O1065" s="236"/>
      <c r="P1065" s="236"/>
      <c r="Q1065" s="236"/>
      <c r="R1065" s="236"/>
      <c r="S1065" s="236"/>
      <c r="T1065" s="237"/>
      <c r="AT1065" s="238" t="s">
        <v>154</v>
      </c>
      <c r="AU1065" s="238" t="s">
        <v>85</v>
      </c>
      <c r="AV1065" s="226" t="s">
        <v>85</v>
      </c>
      <c r="AW1065" s="226" t="s">
        <v>31</v>
      </c>
      <c r="AX1065" s="226" t="s">
        <v>75</v>
      </c>
      <c r="AY1065" s="238" t="s">
        <v>146</v>
      </c>
    </row>
    <row r="1066" s="226" customFormat="true" ht="12.8" hidden="false" customHeight="false" outlineLevel="0" collapsed="false">
      <c r="B1066" s="227"/>
      <c r="C1066" s="228"/>
      <c r="D1066" s="229" t="s">
        <v>154</v>
      </c>
      <c r="E1066" s="230"/>
      <c r="F1066" s="231" t="s">
        <v>1212</v>
      </c>
      <c r="G1066" s="228"/>
      <c r="H1066" s="232" t="n">
        <v>-6.304</v>
      </c>
      <c r="I1066" s="233"/>
      <c r="J1066" s="228"/>
      <c r="K1066" s="228"/>
      <c r="L1066" s="234"/>
      <c r="M1066" s="235"/>
      <c r="N1066" s="236"/>
      <c r="O1066" s="236"/>
      <c r="P1066" s="236"/>
      <c r="Q1066" s="236"/>
      <c r="R1066" s="236"/>
      <c r="S1066" s="236"/>
      <c r="T1066" s="237"/>
      <c r="AT1066" s="238" t="s">
        <v>154</v>
      </c>
      <c r="AU1066" s="238" t="s">
        <v>85</v>
      </c>
      <c r="AV1066" s="226" t="s">
        <v>85</v>
      </c>
      <c r="AW1066" s="226" t="s">
        <v>31</v>
      </c>
      <c r="AX1066" s="226" t="s">
        <v>75</v>
      </c>
      <c r="AY1066" s="238" t="s">
        <v>146</v>
      </c>
    </row>
    <row r="1067" s="226" customFormat="true" ht="12.8" hidden="false" customHeight="false" outlineLevel="0" collapsed="false">
      <c r="B1067" s="227"/>
      <c r="C1067" s="228"/>
      <c r="D1067" s="229" t="s">
        <v>154</v>
      </c>
      <c r="E1067" s="230"/>
      <c r="F1067" s="231" t="s">
        <v>1213</v>
      </c>
      <c r="G1067" s="228"/>
      <c r="H1067" s="232" t="n">
        <v>-3.546</v>
      </c>
      <c r="I1067" s="233"/>
      <c r="J1067" s="228"/>
      <c r="K1067" s="228"/>
      <c r="L1067" s="234"/>
      <c r="M1067" s="235"/>
      <c r="N1067" s="236"/>
      <c r="O1067" s="236"/>
      <c r="P1067" s="236"/>
      <c r="Q1067" s="236"/>
      <c r="R1067" s="236"/>
      <c r="S1067" s="236"/>
      <c r="T1067" s="237"/>
      <c r="AT1067" s="238" t="s">
        <v>154</v>
      </c>
      <c r="AU1067" s="238" t="s">
        <v>85</v>
      </c>
      <c r="AV1067" s="226" t="s">
        <v>85</v>
      </c>
      <c r="AW1067" s="226" t="s">
        <v>31</v>
      </c>
      <c r="AX1067" s="226" t="s">
        <v>75</v>
      </c>
      <c r="AY1067" s="238" t="s">
        <v>146</v>
      </c>
    </row>
    <row r="1068" s="226" customFormat="true" ht="12.8" hidden="false" customHeight="false" outlineLevel="0" collapsed="false">
      <c r="B1068" s="227"/>
      <c r="C1068" s="228"/>
      <c r="D1068" s="229" t="s">
        <v>154</v>
      </c>
      <c r="E1068" s="230"/>
      <c r="F1068" s="231" t="s">
        <v>1214</v>
      </c>
      <c r="G1068" s="228"/>
      <c r="H1068" s="232" t="n">
        <v>2.12</v>
      </c>
      <c r="I1068" s="233"/>
      <c r="J1068" s="228"/>
      <c r="K1068" s="228"/>
      <c r="L1068" s="234"/>
      <c r="M1068" s="235"/>
      <c r="N1068" s="236"/>
      <c r="O1068" s="236"/>
      <c r="P1068" s="236"/>
      <c r="Q1068" s="236"/>
      <c r="R1068" s="236"/>
      <c r="S1068" s="236"/>
      <c r="T1068" s="237"/>
      <c r="AT1068" s="238" t="s">
        <v>154</v>
      </c>
      <c r="AU1068" s="238" t="s">
        <v>85</v>
      </c>
      <c r="AV1068" s="226" t="s">
        <v>85</v>
      </c>
      <c r="AW1068" s="226" t="s">
        <v>31</v>
      </c>
      <c r="AX1068" s="226" t="s">
        <v>75</v>
      </c>
      <c r="AY1068" s="238" t="s">
        <v>146</v>
      </c>
    </row>
    <row r="1069" s="226" customFormat="true" ht="12.8" hidden="false" customHeight="false" outlineLevel="0" collapsed="false">
      <c r="B1069" s="227"/>
      <c r="C1069" s="228"/>
      <c r="D1069" s="229" t="s">
        <v>154</v>
      </c>
      <c r="E1069" s="230"/>
      <c r="F1069" s="231" t="s">
        <v>1215</v>
      </c>
      <c r="G1069" s="228"/>
      <c r="H1069" s="232" t="n">
        <v>62.116</v>
      </c>
      <c r="I1069" s="233"/>
      <c r="J1069" s="228"/>
      <c r="K1069" s="228"/>
      <c r="L1069" s="234"/>
      <c r="M1069" s="235"/>
      <c r="N1069" s="236"/>
      <c r="O1069" s="236"/>
      <c r="P1069" s="236"/>
      <c r="Q1069" s="236"/>
      <c r="R1069" s="236"/>
      <c r="S1069" s="236"/>
      <c r="T1069" s="237"/>
      <c r="AT1069" s="238" t="s">
        <v>154</v>
      </c>
      <c r="AU1069" s="238" t="s">
        <v>85</v>
      </c>
      <c r="AV1069" s="226" t="s">
        <v>85</v>
      </c>
      <c r="AW1069" s="226" t="s">
        <v>31</v>
      </c>
      <c r="AX1069" s="226" t="s">
        <v>75</v>
      </c>
      <c r="AY1069" s="238" t="s">
        <v>146</v>
      </c>
    </row>
    <row r="1070" s="226" customFormat="true" ht="12.8" hidden="false" customHeight="false" outlineLevel="0" collapsed="false">
      <c r="B1070" s="227"/>
      <c r="C1070" s="228"/>
      <c r="D1070" s="229" t="s">
        <v>154</v>
      </c>
      <c r="E1070" s="230"/>
      <c r="F1070" s="231" t="s">
        <v>784</v>
      </c>
      <c r="G1070" s="228"/>
      <c r="H1070" s="232" t="n">
        <v>-3.152</v>
      </c>
      <c r="I1070" s="233"/>
      <c r="J1070" s="228"/>
      <c r="K1070" s="228"/>
      <c r="L1070" s="234"/>
      <c r="M1070" s="235"/>
      <c r="N1070" s="236"/>
      <c r="O1070" s="236"/>
      <c r="P1070" s="236"/>
      <c r="Q1070" s="236"/>
      <c r="R1070" s="236"/>
      <c r="S1070" s="236"/>
      <c r="T1070" s="237"/>
      <c r="AT1070" s="238" t="s">
        <v>154</v>
      </c>
      <c r="AU1070" s="238" t="s">
        <v>85</v>
      </c>
      <c r="AV1070" s="226" t="s">
        <v>85</v>
      </c>
      <c r="AW1070" s="226" t="s">
        <v>31</v>
      </c>
      <c r="AX1070" s="226" t="s">
        <v>75</v>
      </c>
      <c r="AY1070" s="238" t="s">
        <v>146</v>
      </c>
    </row>
    <row r="1071" s="226" customFormat="true" ht="12.8" hidden="false" customHeight="false" outlineLevel="0" collapsed="false">
      <c r="B1071" s="227"/>
      <c r="C1071" s="228"/>
      <c r="D1071" s="229" t="s">
        <v>154</v>
      </c>
      <c r="E1071" s="230"/>
      <c r="F1071" s="231" t="s">
        <v>1213</v>
      </c>
      <c r="G1071" s="228"/>
      <c r="H1071" s="232" t="n">
        <v>-3.546</v>
      </c>
      <c r="I1071" s="233"/>
      <c r="J1071" s="228"/>
      <c r="K1071" s="228"/>
      <c r="L1071" s="234"/>
      <c r="M1071" s="235"/>
      <c r="N1071" s="236"/>
      <c r="O1071" s="236"/>
      <c r="P1071" s="236"/>
      <c r="Q1071" s="236"/>
      <c r="R1071" s="236"/>
      <c r="S1071" s="236"/>
      <c r="T1071" s="237"/>
      <c r="AT1071" s="238" t="s">
        <v>154</v>
      </c>
      <c r="AU1071" s="238" t="s">
        <v>85</v>
      </c>
      <c r="AV1071" s="226" t="s">
        <v>85</v>
      </c>
      <c r="AW1071" s="226" t="s">
        <v>31</v>
      </c>
      <c r="AX1071" s="226" t="s">
        <v>75</v>
      </c>
      <c r="AY1071" s="238" t="s">
        <v>146</v>
      </c>
    </row>
    <row r="1072" s="226" customFormat="true" ht="12.8" hidden="false" customHeight="false" outlineLevel="0" collapsed="false">
      <c r="B1072" s="227"/>
      <c r="C1072" s="228"/>
      <c r="D1072" s="229" t="s">
        <v>154</v>
      </c>
      <c r="E1072" s="230"/>
      <c r="F1072" s="231" t="s">
        <v>500</v>
      </c>
      <c r="G1072" s="228"/>
      <c r="H1072" s="232" t="n">
        <v>-0.91</v>
      </c>
      <c r="I1072" s="233"/>
      <c r="J1072" s="228"/>
      <c r="K1072" s="228"/>
      <c r="L1072" s="234"/>
      <c r="M1072" s="235"/>
      <c r="N1072" s="236"/>
      <c r="O1072" s="236"/>
      <c r="P1072" s="236"/>
      <c r="Q1072" s="236"/>
      <c r="R1072" s="236"/>
      <c r="S1072" s="236"/>
      <c r="T1072" s="237"/>
      <c r="AT1072" s="238" t="s">
        <v>154</v>
      </c>
      <c r="AU1072" s="238" t="s">
        <v>85</v>
      </c>
      <c r="AV1072" s="226" t="s">
        <v>85</v>
      </c>
      <c r="AW1072" s="226" t="s">
        <v>31</v>
      </c>
      <c r="AX1072" s="226" t="s">
        <v>75</v>
      </c>
      <c r="AY1072" s="238" t="s">
        <v>146</v>
      </c>
    </row>
    <row r="1073" s="226" customFormat="true" ht="12.8" hidden="false" customHeight="false" outlineLevel="0" collapsed="false">
      <c r="B1073" s="227"/>
      <c r="C1073" s="228"/>
      <c r="D1073" s="229" t="s">
        <v>154</v>
      </c>
      <c r="E1073" s="230"/>
      <c r="F1073" s="231" t="s">
        <v>1216</v>
      </c>
      <c r="G1073" s="228"/>
      <c r="H1073" s="232" t="n">
        <v>0.675</v>
      </c>
      <c r="I1073" s="233"/>
      <c r="J1073" s="228"/>
      <c r="K1073" s="228"/>
      <c r="L1073" s="234"/>
      <c r="M1073" s="235"/>
      <c r="N1073" s="236"/>
      <c r="O1073" s="236"/>
      <c r="P1073" s="236"/>
      <c r="Q1073" s="236"/>
      <c r="R1073" s="236"/>
      <c r="S1073" s="236"/>
      <c r="T1073" s="237"/>
      <c r="AT1073" s="238" t="s">
        <v>154</v>
      </c>
      <c r="AU1073" s="238" t="s">
        <v>85</v>
      </c>
      <c r="AV1073" s="226" t="s">
        <v>85</v>
      </c>
      <c r="AW1073" s="226" t="s">
        <v>31</v>
      </c>
      <c r="AX1073" s="226" t="s">
        <v>75</v>
      </c>
      <c r="AY1073" s="238" t="s">
        <v>146</v>
      </c>
    </row>
    <row r="1074" s="226" customFormat="true" ht="12.8" hidden="false" customHeight="false" outlineLevel="0" collapsed="false">
      <c r="B1074" s="227"/>
      <c r="C1074" s="228"/>
      <c r="D1074" s="229" t="s">
        <v>154</v>
      </c>
      <c r="E1074" s="230"/>
      <c r="F1074" s="231" t="s">
        <v>510</v>
      </c>
      <c r="G1074" s="228"/>
      <c r="H1074" s="232" t="n">
        <v>-0.878</v>
      </c>
      <c r="I1074" s="233"/>
      <c r="J1074" s="228"/>
      <c r="K1074" s="228"/>
      <c r="L1074" s="234"/>
      <c r="M1074" s="235"/>
      <c r="N1074" s="236"/>
      <c r="O1074" s="236"/>
      <c r="P1074" s="236"/>
      <c r="Q1074" s="236"/>
      <c r="R1074" s="236"/>
      <c r="S1074" s="236"/>
      <c r="T1074" s="237"/>
      <c r="AT1074" s="238" t="s">
        <v>154</v>
      </c>
      <c r="AU1074" s="238" t="s">
        <v>85</v>
      </c>
      <c r="AV1074" s="226" t="s">
        <v>85</v>
      </c>
      <c r="AW1074" s="226" t="s">
        <v>31</v>
      </c>
      <c r="AX1074" s="226" t="s">
        <v>75</v>
      </c>
      <c r="AY1074" s="238" t="s">
        <v>146</v>
      </c>
    </row>
    <row r="1075" s="226" customFormat="true" ht="12.8" hidden="false" customHeight="false" outlineLevel="0" collapsed="false">
      <c r="B1075" s="227"/>
      <c r="C1075" s="228"/>
      <c r="D1075" s="229" t="s">
        <v>154</v>
      </c>
      <c r="E1075" s="230"/>
      <c r="F1075" s="231" t="s">
        <v>1217</v>
      </c>
      <c r="G1075" s="228"/>
      <c r="H1075" s="232" t="n">
        <v>1.325</v>
      </c>
      <c r="I1075" s="233"/>
      <c r="J1075" s="228"/>
      <c r="K1075" s="228"/>
      <c r="L1075" s="234"/>
      <c r="M1075" s="235"/>
      <c r="N1075" s="236"/>
      <c r="O1075" s="236"/>
      <c r="P1075" s="236"/>
      <c r="Q1075" s="236"/>
      <c r="R1075" s="236"/>
      <c r="S1075" s="236"/>
      <c r="T1075" s="237"/>
      <c r="AT1075" s="238" t="s">
        <v>154</v>
      </c>
      <c r="AU1075" s="238" t="s">
        <v>85</v>
      </c>
      <c r="AV1075" s="226" t="s">
        <v>85</v>
      </c>
      <c r="AW1075" s="226" t="s">
        <v>31</v>
      </c>
      <c r="AX1075" s="226" t="s">
        <v>75</v>
      </c>
      <c r="AY1075" s="238" t="s">
        <v>146</v>
      </c>
    </row>
    <row r="1076" s="226" customFormat="true" ht="12.8" hidden="false" customHeight="false" outlineLevel="0" collapsed="false">
      <c r="B1076" s="227"/>
      <c r="C1076" s="228"/>
      <c r="D1076" s="229" t="s">
        <v>154</v>
      </c>
      <c r="E1076" s="230"/>
      <c r="F1076" s="231" t="s">
        <v>1218</v>
      </c>
      <c r="G1076" s="228"/>
      <c r="H1076" s="232" t="n">
        <v>97.891</v>
      </c>
      <c r="I1076" s="233"/>
      <c r="J1076" s="228"/>
      <c r="K1076" s="228"/>
      <c r="L1076" s="234"/>
      <c r="M1076" s="235"/>
      <c r="N1076" s="236"/>
      <c r="O1076" s="236"/>
      <c r="P1076" s="236"/>
      <c r="Q1076" s="236"/>
      <c r="R1076" s="236"/>
      <c r="S1076" s="236"/>
      <c r="T1076" s="237"/>
      <c r="AT1076" s="238" t="s">
        <v>154</v>
      </c>
      <c r="AU1076" s="238" t="s">
        <v>85</v>
      </c>
      <c r="AV1076" s="226" t="s">
        <v>85</v>
      </c>
      <c r="AW1076" s="226" t="s">
        <v>31</v>
      </c>
      <c r="AX1076" s="226" t="s">
        <v>75</v>
      </c>
      <c r="AY1076" s="238" t="s">
        <v>146</v>
      </c>
    </row>
    <row r="1077" s="226" customFormat="true" ht="12.8" hidden="false" customHeight="false" outlineLevel="0" collapsed="false">
      <c r="B1077" s="227"/>
      <c r="C1077" s="228"/>
      <c r="D1077" s="229" t="s">
        <v>154</v>
      </c>
      <c r="E1077" s="230"/>
      <c r="F1077" s="231" t="s">
        <v>784</v>
      </c>
      <c r="G1077" s="228"/>
      <c r="H1077" s="232" t="n">
        <v>-3.152</v>
      </c>
      <c r="I1077" s="233"/>
      <c r="J1077" s="228"/>
      <c r="K1077" s="228"/>
      <c r="L1077" s="234"/>
      <c r="M1077" s="235"/>
      <c r="N1077" s="236"/>
      <c r="O1077" s="236"/>
      <c r="P1077" s="236"/>
      <c r="Q1077" s="236"/>
      <c r="R1077" s="236"/>
      <c r="S1077" s="236"/>
      <c r="T1077" s="237"/>
      <c r="AT1077" s="238" t="s">
        <v>154</v>
      </c>
      <c r="AU1077" s="238" t="s">
        <v>85</v>
      </c>
      <c r="AV1077" s="226" t="s">
        <v>85</v>
      </c>
      <c r="AW1077" s="226" t="s">
        <v>31</v>
      </c>
      <c r="AX1077" s="226" t="s">
        <v>75</v>
      </c>
      <c r="AY1077" s="238" t="s">
        <v>146</v>
      </c>
    </row>
    <row r="1078" s="226" customFormat="true" ht="12.8" hidden="false" customHeight="false" outlineLevel="0" collapsed="false">
      <c r="B1078" s="227"/>
      <c r="C1078" s="228"/>
      <c r="D1078" s="229" t="s">
        <v>154</v>
      </c>
      <c r="E1078" s="230"/>
      <c r="F1078" s="231" t="s">
        <v>1219</v>
      </c>
      <c r="G1078" s="228"/>
      <c r="H1078" s="232" t="n">
        <v>-11.7</v>
      </c>
      <c r="I1078" s="233"/>
      <c r="J1078" s="228"/>
      <c r="K1078" s="228"/>
      <c r="L1078" s="234"/>
      <c r="M1078" s="235"/>
      <c r="N1078" s="236"/>
      <c r="O1078" s="236"/>
      <c r="P1078" s="236"/>
      <c r="Q1078" s="236"/>
      <c r="R1078" s="236"/>
      <c r="S1078" s="236"/>
      <c r="T1078" s="237"/>
      <c r="AT1078" s="238" t="s">
        <v>154</v>
      </c>
      <c r="AU1078" s="238" t="s">
        <v>85</v>
      </c>
      <c r="AV1078" s="226" t="s">
        <v>85</v>
      </c>
      <c r="AW1078" s="226" t="s">
        <v>31</v>
      </c>
      <c r="AX1078" s="226" t="s">
        <v>75</v>
      </c>
      <c r="AY1078" s="238" t="s">
        <v>146</v>
      </c>
    </row>
    <row r="1079" s="226" customFormat="true" ht="12.8" hidden="false" customHeight="false" outlineLevel="0" collapsed="false">
      <c r="B1079" s="227"/>
      <c r="C1079" s="228"/>
      <c r="D1079" s="229" t="s">
        <v>154</v>
      </c>
      <c r="E1079" s="230"/>
      <c r="F1079" s="231" t="s">
        <v>1220</v>
      </c>
      <c r="G1079" s="228"/>
      <c r="H1079" s="232" t="n">
        <v>3.45</v>
      </c>
      <c r="I1079" s="233"/>
      <c r="J1079" s="228"/>
      <c r="K1079" s="228"/>
      <c r="L1079" s="234"/>
      <c r="M1079" s="235"/>
      <c r="N1079" s="236"/>
      <c r="O1079" s="236"/>
      <c r="P1079" s="236"/>
      <c r="Q1079" s="236"/>
      <c r="R1079" s="236"/>
      <c r="S1079" s="236"/>
      <c r="T1079" s="237"/>
      <c r="AT1079" s="238" t="s">
        <v>154</v>
      </c>
      <c r="AU1079" s="238" t="s">
        <v>85</v>
      </c>
      <c r="AV1079" s="226" t="s">
        <v>85</v>
      </c>
      <c r="AW1079" s="226" t="s">
        <v>31</v>
      </c>
      <c r="AX1079" s="226" t="s">
        <v>75</v>
      </c>
      <c r="AY1079" s="238" t="s">
        <v>146</v>
      </c>
    </row>
    <row r="1080" s="226" customFormat="true" ht="12.8" hidden="false" customHeight="false" outlineLevel="0" collapsed="false">
      <c r="B1080" s="227"/>
      <c r="C1080" s="228"/>
      <c r="D1080" s="229" t="s">
        <v>154</v>
      </c>
      <c r="E1080" s="230"/>
      <c r="F1080" s="231" t="s">
        <v>1221</v>
      </c>
      <c r="G1080" s="228"/>
      <c r="H1080" s="232" t="n">
        <v>10.604</v>
      </c>
      <c r="I1080" s="233"/>
      <c r="J1080" s="228"/>
      <c r="K1080" s="228"/>
      <c r="L1080" s="234"/>
      <c r="M1080" s="235"/>
      <c r="N1080" s="236"/>
      <c r="O1080" s="236"/>
      <c r="P1080" s="236"/>
      <c r="Q1080" s="236"/>
      <c r="R1080" s="236"/>
      <c r="S1080" s="236"/>
      <c r="T1080" s="237"/>
      <c r="AT1080" s="238" t="s">
        <v>154</v>
      </c>
      <c r="AU1080" s="238" t="s">
        <v>85</v>
      </c>
      <c r="AV1080" s="226" t="s">
        <v>85</v>
      </c>
      <c r="AW1080" s="226" t="s">
        <v>31</v>
      </c>
      <c r="AX1080" s="226" t="s">
        <v>75</v>
      </c>
      <c r="AY1080" s="238" t="s">
        <v>146</v>
      </c>
    </row>
    <row r="1081" s="226" customFormat="true" ht="12.8" hidden="false" customHeight="false" outlineLevel="0" collapsed="false">
      <c r="B1081" s="227"/>
      <c r="C1081" s="228"/>
      <c r="D1081" s="229" t="s">
        <v>154</v>
      </c>
      <c r="E1081" s="230"/>
      <c r="F1081" s="231" t="s">
        <v>1222</v>
      </c>
      <c r="G1081" s="228"/>
      <c r="H1081" s="232" t="n">
        <v>47.7</v>
      </c>
      <c r="I1081" s="233"/>
      <c r="J1081" s="228"/>
      <c r="K1081" s="228"/>
      <c r="L1081" s="234"/>
      <c r="M1081" s="235"/>
      <c r="N1081" s="236"/>
      <c r="O1081" s="236"/>
      <c r="P1081" s="236"/>
      <c r="Q1081" s="236"/>
      <c r="R1081" s="236"/>
      <c r="S1081" s="236"/>
      <c r="T1081" s="237"/>
      <c r="AT1081" s="238" t="s">
        <v>154</v>
      </c>
      <c r="AU1081" s="238" t="s">
        <v>85</v>
      </c>
      <c r="AV1081" s="226" t="s">
        <v>85</v>
      </c>
      <c r="AW1081" s="226" t="s">
        <v>31</v>
      </c>
      <c r="AX1081" s="226" t="s">
        <v>75</v>
      </c>
      <c r="AY1081" s="238" t="s">
        <v>146</v>
      </c>
    </row>
    <row r="1082" s="226" customFormat="true" ht="12.8" hidden="false" customHeight="false" outlineLevel="0" collapsed="false">
      <c r="B1082" s="227"/>
      <c r="C1082" s="228"/>
      <c r="D1082" s="229" t="s">
        <v>154</v>
      </c>
      <c r="E1082" s="230"/>
      <c r="F1082" s="231" t="s">
        <v>1223</v>
      </c>
      <c r="G1082" s="228"/>
      <c r="H1082" s="232" t="n">
        <v>-9.456</v>
      </c>
      <c r="I1082" s="233"/>
      <c r="J1082" s="228"/>
      <c r="K1082" s="228"/>
      <c r="L1082" s="234"/>
      <c r="M1082" s="235"/>
      <c r="N1082" s="236"/>
      <c r="O1082" s="236"/>
      <c r="P1082" s="236"/>
      <c r="Q1082" s="236"/>
      <c r="R1082" s="236"/>
      <c r="S1082" s="236"/>
      <c r="T1082" s="237"/>
      <c r="AT1082" s="238" t="s">
        <v>154</v>
      </c>
      <c r="AU1082" s="238" t="s">
        <v>85</v>
      </c>
      <c r="AV1082" s="226" t="s">
        <v>85</v>
      </c>
      <c r="AW1082" s="226" t="s">
        <v>31</v>
      </c>
      <c r="AX1082" s="226" t="s">
        <v>75</v>
      </c>
      <c r="AY1082" s="238" t="s">
        <v>146</v>
      </c>
    </row>
    <row r="1083" s="226" customFormat="true" ht="12.8" hidden="false" customHeight="false" outlineLevel="0" collapsed="false">
      <c r="B1083" s="227"/>
      <c r="C1083" s="228"/>
      <c r="D1083" s="229" t="s">
        <v>154</v>
      </c>
      <c r="E1083" s="230"/>
      <c r="F1083" s="231" t="s">
        <v>1224</v>
      </c>
      <c r="G1083" s="228"/>
      <c r="H1083" s="232" t="n">
        <v>2.08</v>
      </c>
      <c r="I1083" s="233"/>
      <c r="J1083" s="228"/>
      <c r="K1083" s="228"/>
      <c r="L1083" s="234"/>
      <c r="M1083" s="235"/>
      <c r="N1083" s="236"/>
      <c r="O1083" s="236"/>
      <c r="P1083" s="236"/>
      <c r="Q1083" s="236"/>
      <c r="R1083" s="236"/>
      <c r="S1083" s="236"/>
      <c r="T1083" s="237"/>
      <c r="AT1083" s="238" t="s">
        <v>154</v>
      </c>
      <c r="AU1083" s="238" t="s">
        <v>85</v>
      </c>
      <c r="AV1083" s="226" t="s">
        <v>85</v>
      </c>
      <c r="AW1083" s="226" t="s">
        <v>31</v>
      </c>
      <c r="AX1083" s="226" t="s">
        <v>75</v>
      </c>
      <c r="AY1083" s="238" t="s">
        <v>146</v>
      </c>
    </row>
    <row r="1084" s="226" customFormat="true" ht="12.8" hidden="false" customHeight="false" outlineLevel="0" collapsed="false">
      <c r="B1084" s="227"/>
      <c r="C1084" s="228"/>
      <c r="D1084" s="229" t="s">
        <v>154</v>
      </c>
      <c r="E1084" s="230"/>
      <c r="F1084" s="231" t="s">
        <v>1225</v>
      </c>
      <c r="G1084" s="228"/>
      <c r="H1084" s="232" t="n">
        <v>10.604</v>
      </c>
      <c r="I1084" s="233"/>
      <c r="J1084" s="228"/>
      <c r="K1084" s="228"/>
      <c r="L1084" s="234"/>
      <c r="M1084" s="235"/>
      <c r="N1084" s="236"/>
      <c r="O1084" s="236"/>
      <c r="P1084" s="236"/>
      <c r="Q1084" s="236"/>
      <c r="R1084" s="236"/>
      <c r="S1084" s="236"/>
      <c r="T1084" s="237"/>
      <c r="AT1084" s="238" t="s">
        <v>154</v>
      </c>
      <c r="AU1084" s="238" t="s">
        <v>85</v>
      </c>
      <c r="AV1084" s="226" t="s">
        <v>85</v>
      </c>
      <c r="AW1084" s="226" t="s">
        <v>31</v>
      </c>
      <c r="AX1084" s="226" t="s">
        <v>75</v>
      </c>
      <c r="AY1084" s="238" t="s">
        <v>146</v>
      </c>
    </row>
    <row r="1085" s="226" customFormat="true" ht="12.8" hidden="false" customHeight="false" outlineLevel="0" collapsed="false">
      <c r="B1085" s="227"/>
      <c r="C1085" s="228"/>
      <c r="D1085" s="229" t="s">
        <v>154</v>
      </c>
      <c r="E1085" s="230"/>
      <c r="F1085" s="231" t="s">
        <v>1226</v>
      </c>
      <c r="G1085" s="228"/>
      <c r="H1085" s="232" t="n">
        <v>124.656</v>
      </c>
      <c r="I1085" s="233"/>
      <c r="J1085" s="228"/>
      <c r="K1085" s="228"/>
      <c r="L1085" s="234"/>
      <c r="M1085" s="235"/>
      <c r="N1085" s="236"/>
      <c r="O1085" s="236"/>
      <c r="P1085" s="236"/>
      <c r="Q1085" s="236"/>
      <c r="R1085" s="236"/>
      <c r="S1085" s="236"/>
      <c r="T1085" s="237"/>
      <c r="AT1085" s="238" t="s">
        <v>154</v>
      </c>
      <c r="AU1085" s="238" t="s">
        <v>85</v>
      </c>
      <c r="AV1085" s="226" t="s">
        <v>85</v>
      </c>
      <c r="AW1085" s="226" t="s">
        <v>31</v>
      </c>
      <c r="AX1085" s="226" t="s">
        <v>75</v>
      </c>
      <c r="AY1085" s="238" t="s">
        <v>146</v>
      </c>
    </row>
    <row r="1086" s="226" customFormat="true" ht="12.8" hidden="false" customHeight="false" outlineLevel="0" collapsed="false">
      <c r="B1086" s="227"/>
      <c r="C1086" s="228"/>
      <c r="D1086" s="229" t="s">
        <v>154</v>
      </c>
      <c r="E1086" s="230"/>
      <c r="F1086" s="231" t="s">
        <v>784</v>
      </c>
      <c r="G1086" s="228"/>
      <c r="H1086" s="232" t="n">
        <v>-3.152</v>
      </c>
      <c r="I1086" s="233"/>
      <c r="J1086" s="228"/>
      <c r="K1086" s="228"/>
      <c r="L1086" s="234"/>
      <c r="M1086" s="235"/>
      <c r="N1086" s="236"/>
      <c r="O1086" s="236"/>
      <c r="P1086" s="236"/>
      <c r="Q1086" s="236"/>
      <c r="R1086" s="236"/>
      <c r="S1086" s="236"/>
      <c r="T1086" s="237"/>
      <c r="AT1086" s="238" t="s">
        <v>154</v>
      </c>
      <c r="AU1086" s="238" t="s">
        <v>85</v>
      </c>
      <c r="AV1086" s="226" t="s">
        <v>85</v>
      </c>
      <c r="AW1086" s="226" t="s">
        <v>31</v>
      </c>
      <c r="AX1086" s="226" t="s">
        <v>75</v>
      </c>
      <c r="AY1086" s="238" t="s">
        <v>146</v>
      </c>
    </row>
    <row r="1087" s="226" customFormat="true" ht="12.8" hidden="false" customHeight="false" outlineLevel="0" collapsed="false">
      <c r="B1087" s="227"/>
      <c r="C1087" s="228"/>
      <c r="D1087" s="229" t="s">
        <v>154</v>
      </c>
      <c r="E1087" s="230"/>
      <c r="F1087" s="231" t="s">
        <v>507</v>
      </c>
      <c r="G1087" s="228"/>
      <c r="H1087" s="232" t="n">
        <v>-6.728</v>
      </c>
      <c r="I1087" s="233"/>
      <c r="J1087" s="228"/>
      <c r="K1087" s="228"/>
      <c r="L1087" s="234"/>
      <c r="M1087" s="235"/>
      <c r="N1087" s="236"/>
      <c r="O1087" s="236"/>
      <c r="P1087" s="236"/>
      <c r="Q1087" s="236"/>
      <c r="R1087" s="236"/>
      <c r="S1087" s="236"/>
      <c r="T1087" s="237"/>
      <c r="AT1087" s="238" t="s">
        <v>154</v>
      </c>
      <c r="AU1087" s="238" t="s">
        <v>85</v>
      </c>
      <c r="AV1087" s="226" t="s">
        <v>85</v>
      </c>
      <c r="AW1087" s="226" t="s">
        <v>31</v>
      </c>
      <c r="AX1087" s="226" t="s">
        <v>75</v>
      </c>
      <c r="AY1087" s="238" t="s">
        <v>146</v>
      </c>
    </row>
    <row r="1088" s="226" customFormat="true" ht="12.8" hidden="false" customHeight="false" outlineLevel="0" collapsed="false">
      <c r="B1088" s="227"/>
      <c r="C1088" s="228"/>
      <c r="D1088" s="229" t="s">
        <v>154</v>
      </c>
      <c r="E1088" s="230"/>
      <c r="F1088" s="231" t="s">
        <v>506</v>
      </c>
      <c r="G1088" s="228"/>
      <c r="H1088" s="232" t="n">
        <v>-5.85</v>
      </c>
      <c r="I1088" s="233"/>
      <c r="J1088" s="228"/>
      <c r="K1088" s="228"/>
      <c r="L1088" s="234"/>
      <c r="M1088" s="235"/>
      <c r="N1088" s="236"/>
      <c r="O1088" s="236"/>
      <c r="P1088" s="236"/>
      <c r="Q1088" s="236"/>
      <c r="R1088" s="236"/>
      <c r="S1088" s="236"/>
      <c r="T1088" s="237"/>
      <c r="AT1088" s="238" t="s">
        <v>154</v>
      </c>
      <c r="AU1088" s="238" t="s">
        <v>85</v>
      </c>
      <c r="AV1088" s="226" t="s">
        <v>85</v>
      </c>
      <c r="AW1088" s="226" t="s">
        <v>31</v>
      </c>
      <c r="AX1088" s="226" t="s">
        <v>75</v>
      </c>
      <c r="AY1088" s="238" t="s">
        <v>146</v>
      </c>
    </row>
    <row r="1089" s="226" customFormat="true" ht="12.8" hidden="false" customHeight="false" outlineLevel="0" collapsed="false">
      <c r="B1089" s="227"/>
      <c r="C1089" s="228"/>
      <c r="D1089" s="229" t="s">
        <v>154</v>
      </c>
      <c r="E1089" s="230"/>
      <c r="F1089" s="231" t="s">
        <v>1227</v>
      </c>
      <c r="G1089" s="228"/>
      <c r="H1089" s="232" t="n">
        <v>1.838</v>
      </c>
      <c r="I1089" s="233"/>
      <c r="J1089" s="228"/>
      <c r="K1089" s="228"/>
      <c r="L1089" s="234"/>
      <c r="M1089" s="235"/>
      <c r="N1089" s="236"/>
      <c r="O1089" s="236"/>
      <c r="P1089" s="236"/>
      <c r="Q1089" s="236"/>
      <c r="R1089" s="236"/>
      <c r="S1089" s="236"/>
      <c r="T1089" s="237"/>
      <c r="AT1089" s="238" t="s">
        <v>154</v>
      </c>
      <c r="AU1089" s="238" t="s">
        <v>85</v>
      </c>
      <c r="AV1089" s="226" t="s">
        <v>85</v>
      </c>
      <c r="AW1089" s="226" t="s">
        <v>31</v>
      </c>
      <c r="AX1089" s="226" t="s">
        <v>75</v>
      </c>
      <c r="AY1089" s="238" t="s">
        <v>146</v>
      </c>
    </row>
    <row r="1090" s="226" customFormat="true" ht="12.8" hidden="false" customHeight="false" outlineLevel="0" collapsed="false">
      <c r="B1090" s="227"/>
      <c r="C1090" s="228"/>
      <c r="D1090" s="229" t="s">
        <v>154</v>
      </c>
      <c r="E1090" s="230"/>
      <c r="F1090" s="231" t="s">
        <v>1228</v>
      </c>
      <c r="G1090" s="228"/>
      <c r="H1090" s="232" t="n">
        <v>1.725</v>
      </c>
      <c r="I1090" s="233"/>
      <c r="J1090" s="228"/>
      <c r="K1090" s="228"/>
      <c r="L1090" s="234"/>
      <c r="M1090" s="235"/>
      <c r="N1090" s="236"/>
      <c r="O1090" s="236"/>
      <c r="P1090" s="236"/>
      <c r="Q1090" s="236"/>
      <c r="R1090" s="236"/>
      <c r="S1090" s="236"/>
      <c r="T1090" s="237"/>
      <c r="AT1090" s="238" t="s">
        <v>154</v>
      </c>
      <c r="AU1090" s="238" t="s">
        <v>85</v>
      </c>
      <c r="AV1090" s="226" t="s">
        <v>85</v>
      </c>
      <c r="AW1090" s="226" t="s">
        <v>31</v>
      </c>
      <c r="AX1090" s="226" t="s">
        <v>75</v>
      </c>
      <c r="AY1090" s="238" t="s">
        <v>146</v>
      </c>
    </row>
    <row r="1091" s="251" customFormat="true" ht="12.8" hidden="false" customHeight="false" outlineLevel="0" collapsed="false">
      <c r="B1091" s="252"/>
      <c r="C1091" s="253"/>
      <c r="D1091" s="229" t="s">
        <v>154</v>
      </c>
      <c r="E1091" s="254"/>
      <c r="F1091" s="255" t="s">
        <v>1229</v>
      </c>
      <c r="G1091" s="253"/>
      <c r="H1091" s="256" t="n">
        <v>431.132</v>
      </c>
      <c r="I1091" s="257"/>
      <c r="J1091" s="253"/>
      <c r="K1091" s="253"/>
      <c r="L1091" s="258"/>
      <c r="M1091" s="259"/>
      <c r="N1091" s="260"/>
      <c r="O1091" s="260"/>
      <c r="P1091" s="260"/>
      <c r="Q1091" s="260"/>
      <c r="R1091" s="260"/>
      <c r="S1091" s="260"/>
      <c r="T1091" s="261"/>
      <c r="AT1091" s="262" t="s">
        <v>154</v>
      </c>
      <c r="AU1091" s="262" t="s">
        <v>85</v>
      </c>
      <c r="AV1091" s="251" t="s">
        <v>160</v>
      </c>
      <c r="AW1091" s="251" t="s">
        <v>31</v>
      </c>
      <c r="AX1091" s="251" t="s">
        <v>75</v>
      </c>
      <c r="AY1091" s="262" t="s">
        <v>146</v>
      </c>
    </row>
    <row r="1092" s="226" customFormat="true" ht="12.8" hidden="false" customHeight="false" outlineLevel="0" collapsed="false">
      <c r="B1092" s="227"/>
      <c r="C1092" s="228"/>
      <c r="D1092" s="229" t="s">
        <v>154</v>
      </c>
      <c r="E1092" s="230"/>
      <c r="F1092" s="231" t="s">
        <v>1230</v>
      </c>
      <c r="G1092" s="228"/>
      <c r="H1092" s="232" t="n">
        <v>79.924</v>
      </c>
      <c r="I1092" s="233"/>
      <c r="J1092" s="228"/>
      <c r="K1092" s="228"/>
      <c r="L1092" s="234"/>
      <c r="M1092" s="235"/>
      <c r="N1092" s="236"/>
      <c r="O1092" s="236"/>
      <c r="P1092" s="236"/>
      <c r="Q1092" s="236"/>
      <c r="R1092" s="236"/>
      <c r="S1092" s="236"/>
      <c r="T1092" s="237"/>
      <c r="AT1092" s="238" t="s">
        <v>154</v>
      </c>
      <c r="AU1092" s="238" t="s">
        <v>85</v>
      </c>
      <c r="AV1092" s="226" t="s">
        <v>85</v>
      </c>
      <c r="AW1092" s="226" t="s">
        <v>31</v>
      </c>
      <c r="AX1092" s="226" t="s">
        <v>75</v>
      </c>
      <c r="AY1092" s="238" t="s">
        <v>146</v>
      </c>
    </row>
    <row r="1093" s="226" customFormat="true" ht="12.8" hidden="false" customHeight="false" outlineLevel="0" collapsed="false">
      <c r="B1093" s="227"/>
      <c r="C1093" s="228"/>
      <c r="D1093" s="229" t="s">
        <v>154</v>
      </c>
      <c r="E1093" s="230"/>
      <c r="F1093" s="231" t="s">
        <v>503</v>
      </c>
      <c r="G1093" s="228"/>
      <c r="H1093" s="232" t="n">
        <v>-3.936</v>
      </c>
      <c r="I1093" s="233"/>
      <c r="J1093" s="228"/>
      <c r="K1093" s="228"/>
      <c r="L1093" s="234"/>
      <c r="M1093" s="235"/>
      <c r="N1093" s="236"/>
      <c r="O1093" s="236"/>
      <c r="P1093" s="236"/>
      <c r="Q1093" s="236"/>
      <c r="R1093" s="236"/>
      <c r="S1093" s="236"/>
      <c r="T1093" s="237"/>
      <c r="AT1093" s="238" t="s">
        <v>154</v>
      </c>
      <c r="AU1093" s="238" t="s">
        <v>85</v>
      </c>
      <c r="AV1093" s="226" t="s">
        <v>85</v>
      </c>
      <c r="AW1093" s="226" t="s">
        <v>31</v>
      </c>
      <c r="AX1093" s="226" t="s">
        <v>75</v>
      </c>
      <c r="AY1093" s="238" t="s">
        <v>146</v>
      </c>
    </row>
    <row r="1094" s="226" customFormat="true" ht="12.8" hidden="false" customHeight="false" outlineLevel="0" collapsed="false">
      <c r="B1094" s="227"/>
      <c r="C1094" s="228"/>
      <c r="D1094" s="229" t="s">
        <v>154</v>
      </c>
      <c r="E1094" s="230"/>
      <c r="F1094" s="231" t="s">
        <v>1206</v>
      </c>
      <c r="G1094" s="228"/>
      <c r="H1094" s="232" t="n">
        <v>1.932</v>
      </c>
      <c r="I1094" s="233"/>
      <c r="J1094" s="228"/>
      <c r="K1094" s="228"/>
      <c r="L1094" s="234"/>
      <c r="M1094" s="235"/>
      <c r="N1094" s="236"/>
      <c r="O1094" s="236"/>
      <c r="P1094" s="236"/>
      <c r="Q1094" s="236"/>
      <c r="R1094" s="236"/>
      <c r="S1094" s="236"/>
      <c r="T1094" s="237"/>
      <c r="AT1094" s="238" t="s">
        <v>154</v>
      </c>
      <c r="AU1094" s="238" t="s">
        <v>85</v>
      </c>
      <c r="AV1094" s="226" t="s">
        <v>85</v>
      </c>
      <c r="AW1094" s="226" t="s">
        <v>31</v>
      </c>
      <c r="AX1094" s="226" t="s">
        <v>75</v>
      </c>
      <c r="AY1094" s="238" t="s">
        <v>146</v>
      </c>
    </row>
    <row r="1095" s="226" customFormat="true" ht="12.8" hidden="false" customHeight="false" outlineLevel="0" collapsed="false">
      <c r="B1095" s="227"/>
      <c r="C1095" s="228"/>
      <c r="D1095" s="229" t="s">
        <v>154</v>
      </c>
      <c r="E1095" s="230"/>
      <c r="F1095" s="231" t="s">
        <v>1207</v>
      </c>
      <c r="G1095" s="228"/>
      <c r="H1095" s="232" t="n">
        <v>-2.856</v>
      </c>
      <c r="I1095" s="233"/>
      <c r="J1095" s="228"/>
      <c r="K1095" s="228"/>
      <c r="L1095" s="234"/>
      <c r="M1095" s="235"/>
      <c r="N1095" s="236"/>
      <c r="O1095" s="236"/>
      <c r="P1095" s="236"/>
      <c r="Q1095" s="236"/>
      <c r="R1095" s="236"/>
      <c r="S1095" s="236"/>
      <c r="T1095" s="237"/>
      <c r="AT1095" s="238" t="s">
        <v>154</v>
      </c>
      <c r="AU1095" s="238" t="s">
        <v>85</v>
      </c>
      <c r="AV1095" s="226" t="s">
        <v>85</v>
      </c>
      <c r="AW1095" s="226" t="s">
        <v>31</v>
      </c>
      <c r="AX1095" s="226" t="s">
        <v>75</v>
      </c>
      <c r="AY1095" s="238" t="s">
        <v>146</v>
      </c>
    </row>
    <row r="1096" s="226" customFormat="true" ht="12.8" hidden="false" customHeight="false" outlineLevel="0" collapsed="false">
      <c r="B1096" s="227"/>
      <c r="C1096" s="228"/>
      <c r="D1096" s="229" t="s">
        <v>154</v>
      </c>
      <c r="E1096" s="230"/>
      <c r="F1096" s="231" t="s">
        <v>1208</v>
      </c>
      <c r="G1096" s="228"/>
      <c r="H1096" s="232" t="n">
        <v>1.797</v>
      </c>
      <c r="I1096" s="233"/>
      <c r="J1096" s="228"/>
      <c r="K1096" s="228"/>
      <c r="L1096" s="234"/>
      <c r="M1096" s="235"/>
      <c r="N1096" s="236"/>
      <c r="O1096" s="236"/>
      <c r="P1096" s="236"/>
      <c r="Q1096" s="236"/>
      <c r="R1096" s="236"/>
      <c r="S1096" s="236"/>
      <c r="T1096" s="237"/>
      <c r="AT1096" s="238" t="s">
        <v>154</v>
      </c>
      <c r="AU1096" s="238" t="s">
        <v>85</v>
      </c>
      <c r="AV1096" s="226" t="s">
        <v>85</v>
      </c>
      <c r="AW1096" s="226" t="s">
        <v>31</v>
      </c>
      <c r="AX1096" s="226" t="s">
        <v>75</v>
      </c>
      <c r="AY1096" s="238" t="s">
        <v>146</v>
      </c>
    </row>
    <row r="1097" s="226" customFormat="true" ht="12.8" hidden="false" customHeight="false" outlineLevel="0" collapsed="false">
      <c r="B1097" s="227"/>
      <c r="C1097" s="228"/>
      <c r="D1097" s="229" t="s">
        <v>154</v>
      </c>
      <c r="E1097" s="230"/>
      <c r="F1097" s="231" t="s">
        <v>461</v>
      </c>
      <c r="G1097" s="228"/>
      <c r="H1097" s="232" t="n">
        <v>-4.728</v>
      </c>
      <c r="I1097" s="233"/>
      <c r="J1097" s="228"/>
      <c r="K1097" s="228"/>
      <c r="L1097" s="234"/>
      <c r="M1097" s="235"/>
      <c r="N1097" s="236"/>
      <c r="O1097" s="236"/>
      <c r="P1097" s="236"/>
      <c r="Q1097" s="236"/>
      <c r="R1097" s="236"/>
      <c r="S1097" s="236"/>
      <c r="T1097" s="237"/>
      <c r="AT1097" s="238" t="s">
        <v>154</v>
      </c>
      <c r="AU1097" s="238" t="s">
        <v>85</v>
      </c>
      <c r="AV1097" s="226" t="s">
        <v>85</v>
      </c>
      <c r="AW1097" s="226" t="s">
        <v>31</v>
      </c>
      <c r="AX1097" s="226" t="s">
        <v>75</v>
      </c>
      <c r="AY1097" s="238" t="s">
        <v>146</v>
      </c>
    </row>
    <row r="1098" s="226" customFormat="true" ht="12.8" hidden="false" customHeight="false" outlineLevel="0" collapsed="false">
      <c r="B1098" s="227"/>
      <c r="C1098" s="228"/>
      <c r="D1098" s="229" t="s">
        <v>154</v>
      </c>
      <c r="E1098" s="230"/>
      <c r="F1098" s="231" t="s">
        <v>462</v>
      </c>
      <c r="G1098" s="228"/>
      <c r="H1098" s="232" t="n">
        <v>-2.66</v>
      </c>
      <c r="I1098" s="233"/>
      <c r="J1098" s="228"/>
      <c r="K1098" s="228"/>
      <c r="L1098" s="234"/>
      <c r="M1098" s="235"/>
      <c r="N1098" s="236"/>
      <c r="O1098" s="236"/>
      <c r="P1098" s="236"/>
      <c r="Q1098" s="236"/>
      <c r="R1098" s="236"/>
      <c r="S1098" s="236"/>
      <c r="T1098" s="237"/>
      <c r="AT1098" s="238" t="s">
        <v>154</v>
      </c>
      <c r="AU1098" s="238" t="s">
        <v>85</v>
      </c>
      <c r="AV1098" s="226" t="s">
        <v>85</v>
      </c>
      <c r="AW1098" s="226" t="s">
        <v>31</v>
      </c>
      <c r="AX1098" s="226" t="s">
        <v>75</v>
      </c>
      <c r="AY1098" s="238" t="s">
        <v>146</v>
      </c>
    </row>
    <row r="1099" s="226" customFormat="true" ht="12.8" hidden="false" customHeight="false" outlineLevel="0" collapsed="false">
      <c r="B1099" s="227"/>
      <c r="C1099" s="228"/>
      <c r="D1099" s="229" t="s">
        <v>154</v>
      </c>
      <c r="E1099" s="230"/>
      <c r="F1099" s="231" t="s">
        <v>1209</v>
      </c>
      <c r="G1099" s="228"/>
      <c r="H1099" s="232" t="n">
        <v>1.14</v>
      </c>
      <c r="I1099" s="233"/>
      <c r="J1099" s="228"/>
      <c r="K1099" s="228"/>
      <c r="L1099" s="234"/>
      <c r="M1099" s="235"/>
      <c r="N1099" s="236"/>
      <c r="O1099" s="236"/>
      <c r="P1099" s="236"/>
      <c r="Q1099" s="236"/>
      <c r="R1099" s="236"/>
      <c r="S1099" s="236"/>
      <c r="T1099" s="237"/>
      <c r="AT1099" s="238" t="s">
        <v>154</v>
      </c>
      <c r="AU1099" s="238" t="s">
        <v>85</v>
      </c>
      <c r="AV1099" s="226" t="s">
        <v>85</v>
      </c>
      <c r="AW1099" s="226" t="s">
        <v>31</v>
      </c>
      <c r="AX1099" s="226" t="s">
        <v>75</v>
      </c>
      <c r="AY1099" s="238" t="s">
        <v>146</v>
      </c>
    </row>
    <row r="1100" s="226" customFormat="true" ht="12.8" hidden="false" customHeight="false" outlineLevel="0" collapsed="false">
      <c r="B1100" s="227"/>
      <c r="C1100" s="228"/>
      <c r="D1100" s="229" t="s">
        <v>154</v>
      </c>
      <c r="E1100" s="230"/>
      <c r="F1100" s="231" t="s">
        <v>1210</v>
      </c>
      <c r="G1100" s="228"/>
      <c r="H1100" s="232" t="n">
        <v>4.409</v>
      </c>
      <c r="I1100" s="233"/>
      <c r="J1100" s="228"/>
      <c r="K1100" s="228"/>
      <c r="L1100" s="234"/>
      <c r="M1100" s="235"/>
      <c r="N1100" s="236"/>
      <c r="O1100" s="236"/>
      <c r="P1100" s="236"/>
      <c r="Q1100" s="236"/>
      <c r="R1100" s="236"/>
      <c r="S1100" s="236"/>
      <c r="T1100" s="237"/>
      <c r="AT1100" s="238" t="s">
        <v>154</v>
      </c>
      <c r="AU1100" s="238" t="s">
        <v>85</v>
      </c>
      <c r="AV1100" s="226" t="s">
        <v>85</v>
      </c>
      <c r="AW1100" s="226" t="s">
        <v>31</v>
      </c>
      <c r="AX1100" s="226" t="s">
        <v>75</v>
      </c>
      <c r="AY1100" s="238" t="s">
        <v>146</v>
      </c>
    </row>
    <row r="1101" s="226" customFormat="true" ht="12.8" hidden="false" customHeight="false" outlineLevel="0" collapsed="false">
      <c r="B1101" s="227"/>
      <c r="C1101" s="228"/>
      <c r="D1101" s="229" t="s">
        <v>154</v>
      </c>
      <c r="E1101" s="230"/>
      <c r="F1101" s="231" t="s">
        <v>1231</v>
      </c>
      <c r="G1101" s="228"/>
      <c r="H1101" s="232" t="n">
        <v>47.7</v>
      </c>
      <c r="I1101" s="233"/>
      <c r="J1101" s="228"/>
      <c r="K1101" s="228"/>
      <c r="L1101" s="234"/>
      <c r="M1101" s="235"/>
      <c r="N1101" s="236"/>
      <c r="O1101" s="236"/>
      <c r="P1101" s="236"/>
      <c r="Q1101" s="236"/>
      <c r="R1101" s="236"/>
      <c r="S1101" s="236"/>
      <c r="T1101" s="237"/>
      <c r="AT1101" s="238" t="s">
        <v>154</v>
      </c>
      <c r="AU1101" s="238" t="s">
        <v>85</v>
      </c>
      <c r="AV1101" s="226" t="s">
        <v>85</v>
      </c>
      <c r="AW1101" s="226" t="s">
        <v>31</v>
      </c>
      <c r="AX1101" s="226" t="s">
        <v>75</v>
      </c>
      <c r="AY1101" s="238" t="s">
        <v>146</v>
      </c>
    </row>
    <row r="1102" s="226" customFormat="true" ht="12.8" hidden="false" customHeight="false" outlineLevel="0" collapsed="false">
      <c r="B1102" s="227"/>
      <c r="C1102" s="228"/>
      <c r="D1102" s="229" t="s">
        <v>154</v>
      </c>
      <c r="E1102" s="230"/>
      <c r="F1102" s="231" t="s">
        <v>1212</v>
      </c>
      <c r="G1102" s="228"/>
      <c r="H1102" s="232" t="n">
        <v>-6.304</v>
      </c>
      <c r="I1102" s="233"/>
      <c r="J1102" s="228"/>
      <c r="K1102" s="228"/>
      <c r="L1102" s="234"/>
      <c r="M1102" s="235"/>
      <c r="N1102" s="236"/>
      <c r="O1102" s="236"/>
      <c r="P1102" s="236"/>
      <c r="Q1102" s="236"/>
      <c r="R1102" s="236"/>
      <c r="S1102" s="236"/>
      <c r="T1102" s="237"/>
      <c r="AT1102" s="238" t="s">
        <v>154</v>
      </c>
      <c r="AU1102" s="238" t="s">
        <v>85</v>
      </c>
      <c r="AV1102" s="226" t="s">
        <v>85</v>
      </c>
      <c r="AW1102" s="226" t="s">
        <v>31</v>
      </c>
      <c r="AX1102" s="226" t="s">
        <v>75</v>
      </c>
      <c r="AY1102" s="238" t="s">
        <v>146</v>
      </c>
    </row>
    <row r="1103" s="226" customFormat="true" ht="12.8" hidden="false" customHeight="false" outlineLevel="0" collapsed="false">
      <c r="B1103" s="227"/>
      <c r="C1103" s="228"/>
      <c r="D1103" s="229" t="s">
        <v>154</v>
      </c>
      <c r="E1103" s="230"/>
      <c r="F1103" s="231" t="s">
        <v>1213</v>
      </c>
      <c r="G1103" s="228"/>
      <c r="H1103" s="232" t="n">
        <v>-3.546</v>
      </c>
      <c r="I1103" s="233"/>
      <c r="J1103" s="228"/>
      <c r="K1103" s="228"/>
      <c r="L1103" s="234"/>
      <c r="M1103" s="235"/>
      <c r="N1103" s="236"/>
      <c r="O1103" s="236"/>
      <c r="P1103" s="236"/>
      <c r="Q1103" s="236"/>
      <c r="R1103" s="236"/>
      <c r="S1103" s="236"/>
      <c r="T1103" s="237"/>
      <c r="AT1103" s="238" t="s">
        <v>154</v>
      </c>
      <c r="AU1103" s="238" t="s">
        <v>85</v>
      </c>
      <c r="AV1103" s="226" t="s">
        <v>85</v>
      </c>
      <c r="AW1103" s="226" t="s">
        <v>31</v>
      </c>
      <c r="AX1103" s="226" t="s">
        <v>75</v>
      </c>
      <c r="AY1103" s="238" t="s">
        <v>146</v>
      </c>
    </row>
    <row r="1104" s="226" customFormat="true" ht="12.8" hidden="false" customHeight="false" outlineLevel="0" collapsed="false">
      <c r="B1104" s="227"/>
      <c r="C1104" s="228"/>
      <c r="D1104" s="229" t="s">
        <v>154</v>
      </c>
      <c r="E1104" s="230"/>
      <c r="F1104" s="231" t="s">
        <v>1214</v>
      </c>
      <c r="G1104" s="228"/>
      <c r="H1104" s="232" t="n">
        <v>2.12</v>
      </c>
      <c r="I1104" s="233"/>
      <c r="J1104" s="228"/>
      <c r="K1104" s="228"/>
      <c r="L1104" s="234"/>
      <c r="M1104" s="235"/>
      <c r="N1104" s="236"/>
      <c r="O1104" s="236"/>
      <c r="P1104" s="236"/>
      <c r="Q1104" s="236"/>
      <c r="R1104" s="236"/>
      <c r="S1104" s="236"/>
      <c r="T1104" s="237"/>
      <c r="AT1104" s="238" t="s">
        <v>154</v>
      </c>
      <c r="AU1104" s="238" t="s">
        <v>85</v>
      </c>
      <c r="AV1104" s="226" t="s">
        <v>85</v>
      </c>
      <c r="AW1104" s="226" t="s">
        <v>31</v>
      </c>
      <c r="AX1104" s="226" t="s">
        <v>75</v>
      </c>
      <c r="AY1104" s="238" t="s">
        <v>146</v>
      </c>
    </row>
    <row r="1105" s="226" customFormat="true" ht="12.8" hidden="false" customHeight="false" outlineLevel="0" collapsed="false">
      <c r="B1105" s="227"/>
      <c r="C1105" s="228"/>
      <c r="D1105" s="229" t="s">
        <v>154</v>
      </c>
      <c r="E1105" s="230"/>
      <c r="F1105" s="231" t="s">
        <v>1232</v>
      </c>
      <c r="G1105" s="228"/>
      <c r="H1105" s="232" t="n">
        <v>62.116</v>
      </c>
      <c r="I1105" s="233"/>
      <c r="J1105" s="228"/>
      <c r="K1105" s="228"/>
      <c r="L1105" s="234"/>
      <c r="M1105" s="235"/>
      <c r="N1105" s="236"/>
      <c r="O1105" s="236"/>
      <c r="P1105" s="236"/>
      <c r="Q1105" s="236"/>
      <c r="R1105" s="236"/>
      <c r="S1105" s="236"/>
      <c r="T1105" s="237"/>
      <c r="AT1105" s="238" t="s">
        <v>154</v>
      </c>
      <c r="AU1105" s="238" t="s">
        <v>85</v>
      </c>
      <c r="AV1105" s="226" t="s">
        <v>85</v>
      </c>
      <c r="AW1105" s="226" t="s">
        <v>31</v>
      </c>
      <c r="AX1105" s="226" t="s">
        <v>75</v>
      </c>
      <c r="AY1105" s="238" t="s">
        <v>146</v>
      </c>
    </row>
    <row r="1106" s="226" customFormat="true" ht="12.8" hidden="false" customHeight="false" outlineLevel="0" collapsed="false">
      <c r="B1106" s="227"/>
      <c r="C1106" s="228"/>
      <c r="D1106" s="229" t="s">
        <v>154</v>
      </c>
      <c r="E1106" s="230"/>
      <c r="F1106" s="231" t="s">
        <v>784</v>
      </c>
      <c r="G1106" s="228"/>
      <c r="H1106" s="232" t="n">
        <v>-3.152</v>
      </c>
      <c r="I1106" s="233"/>
      <c r="J1106" s="228"/>
      <c r="K1106" s="228"/>
      <c r="L1106" s="234"/>
      <c r="M1106" s="235"/>
      <c r="N1106" s="236"/>
      <c r="O1106" s="236"/>
      <c r="P1106" s="236"/>
      <c r="Q1106" s="236"/>
      <c r="R1106" s="236"/>
      <c r="S1106" s="236"/>
      <c r="T1106" s="237"/>
      <c r="AT1106" s="238" t="s">
        <v>154</v>
      </c>
      <c r="AU1106" s="238" t="s">
        <v>85</v>
      </c>
      <c r="AV1106" s="226" t="s">
        <v>85</v>
      </c>
      <c r="AW1106" s="226" t="s">
        <v>31</v>
      </c>
      <c r="AX1106" s="226" t="s">
        <v>75</v>
      </c>
      <c r="AY1106" s="238" t="s">
        <v>146</v>
      </c>
    </row>
    <row r="1107" s="226" customFormat="true" ht="12.8" hidden="false" customHeight="false" outlineLevel="0" collapsed="false">
      <c r="B1107" s="227"/>
      <c r="C1107" s="228"/>
      <c r="D1107" s="229" t="s">
        <v>154</v>
      </c>
      <c r="E1107" s="230"/>
      <c r="F1107" s="231" t="s">
        <v>1213</v>
      </c>
      <c r="G1107" s="228"/>
      <c r="H1107" s="232" t="n">
        <v>-3.546</v>
      </c>
      <c r="I1107" s="233"/>
      <c r="J1107" s="228"/>
      <c r="K1107" s="228"/>
      <c r="L1107" s="234"/>
      <c r="M1107" s="235"/>
      <c r="N1107" s="236"/>
      <c r="O1107" s="236"/>
      <c r="P1107" s="236"/>
      <c r="Q1107" s="236"/>
      <c r="R1107" s="236"/>
      <c r="S1107" s="236"/>
      <c r="T1107" s="237"/>
      <c r="AT1107" s="238" t="s">
        <v>154</v>
      </c>
      <c r="AU1107" s="238" t="s">
        <v>85</v>
      </c>
      <c r="AV1107" s="226" t="s">
        <v>85</v>
      </c>
      <c r="AW1107" s="226" t="s">
        <v>31</v>
      </c>
      <c r="AX1107" s="226" t="s">
        <v>75</v>
      </c>
      <c r="AY1107" s="238" t="s">
        <v>146</v>
      </c>
    </row>
    <row r="1108" s="226" customFormat="true" ht="12.8" hidden="false" customHeight="false" outlineLevel="0" collapsed="false">
      <c r="B1108" s="227"/>
      <c r="C1108" s="228"/>
      <c r="D1108" s="229" t="s">
        <v>154</v>
      </c>
      <c r="E1108" s="230"/>
      <c r="F1108" s="231" t="s">
        <v>500</v>
      </c>
      <c r="G1108" s="228"/>
      <c r="H1108" s="232" t="n">
        <v>-0.91</v>
      </c>
      <c r="I1108" s="233"/>
      <c r="J1108" s="228"/>
      <c r="K1108" s="228"/>
      <c r="L1108" s="234"/>
      <c r="M1108" s="235"/>
      <c r="N1108" s="236"/>
      <c r="O1108" s="236"/>
      <c r="P1108" s="236"/>
      <c r="Q1108" s="236"/>
      <c r="R1108" s="236"/>
      <c r="S1108" s="236"/>
      <c r="T1108" s="237"/>
      <c r="AT1108" s="238" t="s">
        <v>154</v>
      </c>
      <c r="AU1108" s="238" t="s">
        <v>85</v>
      </c>
      <c r="AV1108" s="226" t="s">
        <v>85</v>
      </c>
      <c r="AW1108" s="226" t="s">
        <v>31</v>
      </c>
      <c r="AX1108" s="226" t="s">
        <v>75</v>
      </c>
      <c r="AY1108" s="238" t="s">
        <v>146</v>
      </c>
    </row>
    <row r="1109" s="226" customFormat="true" ht="12.8" hidden="false" customHeight="false" outlineLevel="0" collapsed="false">
      <c r="B1109" s="227"/>
      <c r="C1109" s="228"/>
      <c r="D1109" s="229" t="s">
        <v>154</v>
      </c>
      <c r="E1109" s="230"/>
      <c r="F1109" s="231" t="s">
        <v>1216</v>
      </c>
      <c r="G1109" s="228"/>
      <c r="H1109" s="232" t="n">
        <v>0.675</v>
      </c>
      <c r="I1109" s="233"/>
      <c r="J1109" s="228"/>
      <c r="K1109" s="228"/>
      <c r="L1109" s="234"/>
      <c r="M1109" s="235"/>
      <c r="N1109" s="236"/>
      <c r="O1109" s="236"/>
      <c r="P1109" s="236"/>
      <c r="Q1109" s="236"/>
      <c r="R1109" s="236"/>
      <c r="S1109" s="236"/>
      <c r="T1109" s="237"/>
      <c r="AT1109" s="238" t="s">
        <v>154</v>
      </c>
      <c r="AU1109" s="238" t="s">
        <v>85</v>
      </c>
      <c r="AV1109" s="226" t="s">
        <v>85</v>
      </c>
      <c r="AW1109" s="226" t="s">
        <v>31</v>
      </c>
      <c r="AX1109" s="226" t="s">
        <v>75</v>
      </c>
      <c r="AY1109" s="238" t="s">
        <v>146</v>
      </c>
    </row>
    <row r="1110" s="226" customFormat="true" ht="12.8" hidden="false" customHeight="false" outlineLevel="0" collapsed="false">
      <c r="B1110" s="227"/>
      <c r="C1110" s="228"/>
      <c r="D1110" s="229" t="s">
        <v>154</v>
      </c>
      <c r="E1110" s="230"/>
      <c r="F1110" s="231" t="s">
        <v>510</v>
      </c>
      <c r="G1110" s="228"/>
      <c r="H1110" s="232" t="n">
        <v>-0.878</v>
      </c>
      <c r="I1110" s="233"/>
      <c r="J1110" s="228"/>
      <c r="K1110" s="228"/>
      <c r="L1110" s="234"/>
      <c r="M1110" s="235"/>
      <c r="N1110" s="236"/>
      <c r="O1110" s="236"/>
      <c r="P1110" s="236"/>
      <c r="Q1110" s="236"/>
      <c r="R1110" s="236"/>
      <c r="S1110" s="236"/>
      <c r="T1110" s="237"/>
      <c r="AT1110" s="238" t="s">
        <v>154</v>
      </c>
      <c r="AU1110" s="238" t="s">
        <v>85</v>
      </c>
      <c r="AV1110" s="226" t="s">
        <v>85</v>
      </c>
      <c r="AW1110" s="226" t="s">
        <v>31</v>
      </c>
      <c r="AX1110" s="226" t="s">
        <v>75</v>
      </c>
      <c r="AY1110" s="238" t="s">
        <v>146</v>
      </c>
    </row>
    <row r="1111" s="226" customFormat="true" ht="12.8" hidden="false" customHeight="false" outlineLevel="0" collapsed="false">
      <c r="B1111" s="227"/>
      <c r="C1111" s="228"/>
      <c r="D1111" s="229" t="s">
        <v>154</v>
      </c>
      <c r="E1111" s="230"/>
      <c r="F1111" s="231" t="s">
        <v>1217</v>
      </c>
      <c r="G1111" s="228"/>
      <c r="H1111" s="232" t="n">
        <v>1.325</v>
      </c>
      <c r="I1111" s="233"/>
      <c r="J1111" s="228"/>
      <c r="K1111" s="228"/>
      <c r="L1111" s="234"/>
      <c r="M1111" s="235"/>
      <c r="N1111" s="236"/>
      <c r="O1111" s="236"/>
      <c r="P1111" s="236"/>
      <c r="Q1111" s="236"/>
      <c r="R1111" s="236"/>
      <c r="S1111" s="236"/>
      <c r="T1111" s="237"/>
      <c r="AT1111" s="238" t="s">
        <v>154</v>
      </c>
      <c r="AU1111" s="238" t="s">
        <v>85</v>
      </c>
      <c r="AV1111" s="226" t="s">
        <v>85</v>
      </c>
      <c r="AW1111" s="226" t="s">
        <v>31</v>
      </c>
      <c r="AX1111" s="226" t="s">
        <v>75</v>
      </c>
      <c r="AY1111" s="238" t="s">
        <v>146</v>
      </c>
    </row>
    <row r="1112" s="226" customFormat="true" ht="12.8" hidden="false" customHeight="false" outlineLevel="0" collapsed="false">
      <c r="B1112" s="227"/>
      <c r="C1112" s="228"/>
      <c r="D1112" s="229" t="s">
        <v>154</v>
      </c>
      <c r="E1112" s="230"/>
      <c r="F1112" s="231" t="s">
        <v>1233</v>
      </c>
      <c r="G1112" s="228"/>
      <c r="H1112" s="232" t="n">
        <v>97.891</v>
      </c>
      <c r="I1112" s="233"/>
      <c r="J1112" s="228"/>
      <c r="K1112" s="228"/>
      <c r="L1112" s="234"/>
      <c r="M1112" s="235"/>
      <c r="N1112" s="236"/>
      <c r="O1112" s="236"/>
      <c r="P1112" s="236"/>
      <c r="Q1112" s="236"/>
      <c r="R1112" s="236"/>
      <c r="S1112" s="236"/>
      <c r="T1112" s="237"/>
      <c r="AT1112" s="238" t="s">
        <v>154</v>
      </c>
      <c r="AU1112" s="238" t="s">
        <v>85</v>
      </c>
      <c r="AV1112" s="226" t="s">
        <v>85</v>
      </c>
      <c r="AW1112" s="226" t="s">
        <v>31</v>
      </c>
      <c r="AX1112" s="226" t="s">
        <v>75</v>
      </c>
      <c r="AY1112" s="238" t="s">
        <v>146</v>
      </c>
    </row>
    <row r="1113" s="226" customFormat="true" ht="12.8" hidden="false" customHeight="false" outlineLevel="0" collapsed="false">
      <c r="B1113" s="227"/>
      <c r="C1113" s="228"/>
      <c r="D1113" s="229" t="s">
        <v>154</v>
      </c>
      <c r="E1113" s="230"/>
      <c r="F1113" s="231" t="s">
        <v>784</v>
      </c>
      <c r="G1113" s="228"/>
      <c r="H1113" s="232" t="n">
        <v>-3.152</v>
      </c>
      <c r="I1113" s="233"/>
      <c r="J1113" s="228"/>
      <c r="K1113" s="228"/>
      <c r="L1113" s="234"/>
      <c r="M1113" s="235"/>
      <c r="N1113" s="236"/>
      <c r="O1113" s="236"/>
      <c r="P1113" s="236"/>
      <c r="Q1113" s="236"/>
      <c r="R1113" s="236"/>
      <c r="S1113" s="236"/>
      <c r="T1113" s="237"/>
      <c r="AT1113" s="238" t="s">
        <v>154</v>
      </c>
      <c r="AU1113" s="238" t="s">
        <v>85</v>
      </c>
      <c r="AV1113" s="226" t="s">
        <v>85</v>
      </c>
      <c r="AW1113" s="226" t="s">
        <v>31</v>
      </c>
      <c r="AX1113" s="226" t="s">
        <v>75</v>
      </c>
      <c r="AY1113" s="238" t="s">
        <v>146</v>
      </c>
    </row>
    <row r="1114" s="226" customFormat="true" ht="12.8" hidden="false" customHeight="false" outlineLevel="0" collapsed="false">
      <c r="B1114" s="227"/>
      <c r="C1114" s="228"/>
      <c r="D1114" s="229" t="s">
        <v>154</v>
      </c>
      <c r="E1114" s="230"/>
      <c r="F1114" s="231" t="s">
        <v>519</v>
      </c>
      <c r="G1114" s="228"/>
      <c r="H1114" s="232" t="n">
        <v>-9.3</v>
      </c>
      <c r="I1114" s="233"/>
      <c r="J1114" s="228"/>
      <c r="K1114" s="228"/>
      <c r="L1114" s="234"/>
      <c r="M1114" s="235"/>
      <c r="N1114" s="236"/>
      <c r="O1114" s="236"/>
      <c r="P1114" s="236"/>
      <c r="Q1114" s="236"/>
      <c r="R1114" s="236"/>
      <c r="S1114" s="236"/>
      <c r="T1114" s="237"/>
      <c r="AT1114" s="238" t="s">
        <v>154</v>
      </c>
      <c r="AU1114" s="238" t="s">
        <v>85</v>
      </c>
      <c r="AV1114" s="226" t="s">
        <v>85</v>
      </c>
      <c r="AW1114" s="226" t="s">
        <v>31</v>
      </c>
      <c r="AX1114" s="226" t="s">
        <v>75</v>
      </c>
      <c r="AY1114" s="238" t="s">
        <v>146</v>
      </c>
    </row>
    <row r="1115" s="226" customFormat="true" ht="12.8" hidden="false" customHeight="false" outlineLevel="0" collapsed="false">
      <c r="B1115" s="227"/>
      <c r="C1115" s="228"/>
      <c r="D1115" s="229" t="s">
        <v>154</v>
      </c>
      <c r="E1115" s="230"/>
      <c r="F1115" s="231" t="s">
        <v>1234</v>
      </c>
      <c r="G1115" s="228"/>
      <c r="H1115" s="232" t="n">
        <v>3.05</v>
      </c>
      <c r="I1115" s="233"/>
      <c r="J1115" s="228"/>
      <c r="K1115" s="228"/>
      <c r="L1115" s="234"/>
      <c r="M1115" s="235"/>
      <c r="N1115" s="236"/>
      <c r="O1115" s="236"/>
      <c r="P1115" s="236"/>
      <c r="Q1115" s="236"/>
      <c r="R1115" s="236"/>
      <c r="S1115" s="236"/>
      <c r="T1115" s="237"/>
      <c r="AT1115" s="238" t="s">
        <v>154</v>
      </c>
      <c r="AU1115" s="238" t="s">
        <v>85</v>
      </c>
      <c r="AV1115" s="226" t="s">
        <v>85</v>
      </c>
      <c r="AW1115" s="226" t="s">
        <v>31</v>
      </c>
      <c r="AX1115" s="226" t="s">
        <v>75</v>
      </c>
      <c r="AY1115" s="238" t="s">
        <v>146</v>
      </c>
    </row>
    <row r="1116" s="226" customFormat="true" ht="12.8" hidden="false" customHeight="false" outlineLevel="0" collapsed="false">
      <c r="B1116" s="227"/>
      <c r="C1116" s="228"/>
      <c r="D1116" s="229" t="s">
        <v>154</v>
      </c>
      <c r="E1116" s="230"/>
      <c r="F1116" s="231" t="s">
        <v>1235</v>
      </c>
      <c r="G1116" s="228"/>
      <c r="H1116" s="232" t="n">
        <v>10.604</v>
      </c>
      <c r="I1116" s="233"/>
      <c r="J1116" s="228"/>
      <c r="K1116" s="228"/>
      <c r="L1116" s="234"/>
      <c r="M1116" s="235"/>
      <c r="N1116" s="236"/>
      <c r="O1116" s="236"/>
      <c r="P1116" s="236"/>
      <c r="Q1116" s="236"/>
      <c r="R1116" s="236"/>
      <c r="S1116" s="236"/>
      <c r="T1116" s="237"/>
      <c r="AT1116" s="238" t="s">
        <v>154</v>
      </c>
      <c r="AU1116" s="238" t="s">
        <v>85</v>
      </c>
      <c r="AV1116" s="226" t="s">
        <v>85</v>
      </c>
      <c r="AW1116" s="226" t="s">
        <v>31</v>
      </c>
      <c r="AX1116" s="226" t="s">
        <v>75</v>
      </c>
      <c r="AY1116" s="238" t="s">
        <v>146</v>
      </c>
    </row>
    <row r="1117" s="226" customFormat="true" ht="12.8" hidden="false" customHeight="false" outlineLevel="0" collapsed="false">
      <c r="B1117" s="227"/>
      <c r="C1117" s="228"/>
      <c r="D1117" s="229" t="s">
        <v>154</v>
      </c>
      <c r="E1117" s="230"/>
      <c r="F1117" s="231" t="s">
        <v>1236</v>
      </c>
      <c r="G1117" s="228"/>
      <c r="H1117" s="232" t="n">
        <v>47.7</v>
      </c>
      <c r="I1117" s="233"/>
      <c r="J1117" s="228"/>
      <c r="K1117" s="228"/>
      <c r="L1117" s="234"/>
      <c r="M1117" s="235"/>
      <c r="N1117" s="236"/>
      <c r="O1117" s="236"/>
      <c r="P1117" s="236"/>
      <c r="Q1117" s="236"/>
      <c r="R1117" s="236"/>
      <c r="S1117" s="236"/>
      <c r="T1117" s="237"/>
      <c r="AT1117" s="238" t="s">
        <v>154</v>
      </c>
      <c r="AU1117" s="238" t="s">
        <v>85</v>
      </c>
      <c r="AV1117" s="226" t="s">
        <v>85</v>
      </c>
      <c r="AW1117" s="226" t="s">
        <v>31</v>
      </c>
      <c r="AX1117" s="226" t="s">
        <v>75</v>
      </c>
      <c r="AY1117" s="238" t="s">
        <v>146</v>
      </c>
    </row>
    <row r="1118" s="226" customFormat="true" ht="12.8" hidden="false" customHeight="false" outlineLevel="0" collapsed="false">
      <c r="B1118" s="227"/>
      <c r="C1118" s="228"/>
      <c r="D1118" s="229" t="s">
        <v>154</v>
      </c>
      <c r="E1118" s="230"/>
      <c r="F1118" s="231" t="s">
        <v>1223</v>
      </c>
      <c r="G1118" s="228"/>
      <c r="H1118" s="232" t="n">
        <v>-9.456</v>
      </c>
      <c r="I1118" s="233"/>
      <c r="J1118" s="228"/>
      <c r="K1118" s="228"/>
      <c r="L1118" s="234"/>
      <c r="M1118" s="235"/>
      <c r="N1118" s="236"/>
      <c r="O1118" s="236"/>
      <c r="P1118" s="236"/>
      <c r="Q1118" s="236"/>
      <c r="R1118" s="236"/>
      <c r="S1118" s="236"/>
      <c r="T1118" s="237"/>
      <c r="AT1118" s="238" t="s">
        <v>154</v>
      </c>
      <c r="AU1118" s="238" t="s">
        <v>85</v>
      </c>
      <c r="AV1118" s="226" t="s">
        <v>85</v>
      </c>
      <c r="AW1118" s="226" t="s">
        <v>31</v>
      </c>
      <c r="AX1118" s="226" t="s">
        <v>75</v>
      </c>
      <c r="AY1118" s="238" t="s">
        <v>146</v>
      </c>
    </row>
    <row r="1119" s="226" customFormat="true" ht="12.8" hidden="false" customHeight="false" outlineLevel="0" collapsed="false">
      <c r="B1119" s="227"/>
      <c r="C1119" s="228"/>
      <c r="D1119" s="229" t="s">
        <v>154</v>
      </c>
      <c r="E1119" s="230"/>
      <c r="F1119" s="231" t="s">
        <v>1224</v>
      </c>
      <c r="G1119" s="228"/>
      <c r="H1119" s="232" t="n">
        <v>2.08</v>
      </c>
      <c r="I1119" s="233"/>
      <c r="J1119" s="228"/>
      <c r="K1119" s="228"/>
      <c r="L1119" s="234"/>
      <c r="M1119" s="235"/>
      <c r="N1119" s="236"/>
      <c r="O1119" s="236"/>
      <c r="P1119" s="236"/>
      <c r="Q1119" s="236"/>
      <c r="R1119" s="236"/>
      <c r="S1119" s="236"/>
      <c r="T1119" s="237"/>
      <c r="AT1119" s="238" t="s">
        <v>154</v>
      </c>
      <c r="AU1119" s="238" t="s">
        <v>85</v>
      </c>
      <c r="AV1119" s="226" t="s">
        <v>85</v>
      </c>
      <c r="AW1119" s="226" t="s">
        <v>31</v>
      </c>
      <c r="AX1119" s="226" t="s">
        <v>75</v>
      </c>
      <c r="AY1119" s="238" t="s">
        <v>146</v>
      </c>
    </row>
    <row r="1120" s="226" customFormat="true" ht="12.8" hidden="false" customHeight="false" outlineLevel="0" collapsed="false">
      <c r="B1120" s="227"/>
      <c r="C1120" s="228"/>
      <c r="D1120" s="229" t="s">
        <v>154</v>
      </c>
      <c r="E1120" s="230"/>
      <c r="F1120" s="231" t="s">
        <v>1237</v>
      </c>
      <c r="G1120" s="228"/>
      <c r="H1120" s="232" t="n">
        <v>10.604</v>
      </c>
      <c r="I1120" s="233"/>
      <c r="J1120" s="228"/>
      <c r="K1120" s="228"/>
      <c r="L1120" s="234"/>
      <c r="M1120" s="235"/>
      <c r="N1120" s="236"/>
      <c r="O1120" s="236"/>
      <c r="P1120" s="236"/>
      <c r="Q1120" s="236"/>
      <c r="R1120" s="236"/>
      <c r="S1120" s="236"/>
      <c r="T1120" s="237"/>
      <c r="AT1120" s="238" t="s">
        <v>154</v>
      </c>
      <c r="AU1120" s="238" t="s">
        <v>85</v>
      </c>
      <c r="AV1120" s="226" t="s">
        <v>85</v>
      </c>
      <c r="AW1120" s="226" t="s">
        <v>31</v>
      </c>
      <c r="AX1120" s="226" t="s">
        <v>75</v>
      </c>
      <c r="AY1120" s="238" t="s">
        <v>146</v>
      </c>
    </row>
    <row r="1121" s="226" customFormat="true" ht="12.8" hidden="false" customHeight="false" outlineLevel="0" collapsed="false">
      <c r="B1121" s="227"/>
      <c r="C1121" s="228"/>
      <c r="D1121" s="229" t="s">
        <v>154</v>
      </c>
      <c r="E1121" s="230"/>
      <c r="F1121" s="231" t="s">
        <v>1238</v>
      </c>
      <c r="G1121" s="228"/>
      <c r="H1121" s="232" t="n">
        <v>124.656</v>
      </c>
      <c r="I1121" s="233"/>
      <c r="J1121" s="228"/>
      <c r="K1121" s="228"/>
      <c r="L1121" s="234"/>
      <c r="M1121" s="235"/>
      <c r="N1121" s="236"/>
      <c r="O1121" s="236"/>
      <c r="P1121" s="236"/>
      <c r="Q1121" s="236"/>
      <c r="R1121" s="236"/>
      <c r="S1121" s="236"/>
      <c r="T1121" s="237"/>
      <c r="AT1121" s="238" t="s">
        <v>154</v>
      </c>
      <c r="AU1121" s="238" t="s">
        <v>85</v>
      </c>
      <c r="AV1121" s="226" t="s">
        <v>85</v>
      </c>
      <c r="AW1121" s="226" t="s">
        <v>31</v>
      </c>
      <c r="AX1121" s="226" t="s">
        <v>75</v>
      </c>
      <c r="AY1121" s="238" t="s">
        <v>146</v>
      </c>
    </row>
    <row r="1122" s="226" customFormat="true" ht="12.8" hidden="false" customHeight="false" outlineLevel="0" collapsed="false">
      <c r="B1122" s="227"/>
      <c r="C1122" s="228"/>
      <c r="D1122" s="229" t="s">
        <v>154</v>
      </c>
      <c r="E1122" s="230"/>
      <c r="F1122" s="231" t="s">
        <v>784</v>
      </c>
      <c r="G1122" s="228"/>
      <c r="H1122" s="232" t="n">
        <v>-3.152</v>
      </c>
      <c r="I1122" s="233"/>
      <c r="J1122" s="228"/>
      <c r="K1122" s="228"/>
      <c r="L1122" s="234"/>
      <c r="M1122" s="235"/>
      <c r="N1122" s="236"/>
      <c r="O1122" s="236"/>
      <c r="P1122" s="236"/>
      <c r="Q1122" s="236"/>
      <c r="R1122" s="236"/>
      <c r="S1122" s="236"/>
      <c r="T1122" s="237"/>
      <c r="AT1122" s="238" t="s">
        <v>154</v>
      </c>
      <c r="AU1122" s="238" t="s">
        <v>85</v>
      </c>
      <c r="AV1122" s="226" t="s">
        <v>85</v>
      </c>
      <c r="AW1122" s="226" t="s">
        <v>31</v>
      </c>
      <c r="AX1122" s="226" t="s">
        <v>75</v>
      </c>
      <c r="AY1122" s="238" t="s">
        <v>146</v>
      </c>
    </row>
    <row r="1123" s="226" customFormat="true" ht="12.8" hidden="false" customHeight="false" outlineLevel="0" collapsed="false">
      <c r="B1123" s="227"/>
      <c r="C1123" s="228"/>
      <c r="D1123" s="229" t="s">
        <v>154</v>
      </c>
      <c r="E1123" s="230"/>
      <c r="F1123" s="231" t="s">
        <v>514</v>
      </c>
      <c r="G1123" s="228"/>
      <c r="H1123" s="232" t="n">
        <v>-5.348</v>
      </c>
      <c r="I1123" s="233"/>
      <c r="J1123" s="228"/>
      <c r="K1123" s="228"/>
      <c r="L1123" s="234"/>
      <c r="M1123" s="235"/>
      <c r="N1123" s="236"/>
      <c r="O1123" s="236"/>
      <c r="P1123" s="236"/>
      <c r="Q1123" s="236"/>
      <c r="R1123" s="236"/>
      <c r="S1123" s="236"/>
      <c r="T1123" s="237"/>
      <c r="AT1123" s="238" t="s">
        <v>154</v>
      </c>
      <c r="AU1123" s="238" t="s">
        <v>85</v>
      </c>
      <c r="AV1123" s="226" t="s">
        <v>85</v>
      </c>
      <c r="AW1123" s="226" t="s">
        <v>31</v>
      </c>
      <c r="AX1123" s="226" t="s">
        <v>75</v>
      </c>
      <c r="AY1123" s="238" t="s">
        <v>146</v>
      </c>
    </row>
    <row r="1124" s="226" customFormat="true" ht="12.8" hidden="false" customHeight="false" outlineLevel="0" collapsed="false">
      <c r="B1124" s="227"/>
      <c r="C1124" s="228"/>
      <c r="D1124" s="229" t="s">
        <v>154</v>
      </c>
      <c r="E1124" s="230"/>
      <c r="F1124" s="231" t="s">
        <v>513</v>
      </c>
      <c r="G1124" s="228"/>
      <c r="H1124" s="232" t="n">
        <v>-4.65</v>
      </c>
      <c r="I1124" s="233"/>
      <c r="J1124" s="228"/>
      <c r="K1124" s="228"/>
      <c r="L1124" s="234"/>
      <c r="M1124" s="235"/>
      <c r="N1124" s="236"/>
      <c r="O1124" s="236"/>
      <c r="P1124" s="236"/>
      <c r="Q1124" s="236"/>
      <c r="R1124" s="236"/>
      <c r="S1124" s="236"/>
      <c r="T1124" s="237"/>
      <c r="AT1124" s="238" t="s">
        <v>154</v>
      </c>
      <c r="AU1124" s="238" t="s">
        <v>85</v>
      </c>
      <c r="AV1124" s="226" t="s">
        <v>85</v>
      </c>
      <c r="AW1124" s="226" t="s">
        <v>31</v>
      </c>
      <c r="AX1124" s="226" t="s">
        <v>75</v>
      </c>
      <c r="AY1124" s="238" t="s">
        <v>146</v>
      </c>
    </row>
    <row r="1125" s="226" customFormat="true" ht="12.8" hidden="false" customHeight="false" outlineLevel="0" collapsed="false">
      <c r="B1125" s="227"/>
      <c r="C1125" s="228"/>
      <c r="D1125" s="229" t="s">
        <v>154</v>
      </c>
      <c r="E1125" s="230"/>
      <c r="F1125" s="231" t="s">
        <v>1239</v>
      </c>
      <c r="G1125" s="228"/>
      <c r="H1125" s="232" t="n">
        <v>1.638</v>
      </c>
      <c r="I1125" s="233"/>
      <c r="J1125" s="228"/>
      <c r="K1125" s="228"/>
      <c r="L1125" s="234"/>
      <c r="M1125" s="235"/>
      <c r="N1125" s="236"/>
      <c r="O1125" s="236"/>
      <c r="P1125" s="236"/>
      <c r="Q1125" s="236"/>
      <c r="R1125" s="236"/>
      <c r="S1125" s="236"/>
      <c r="T1125" s="237"/>
      <c r="AT1125" s="238" t="s">
        <v>154</v>
      </c>
      <c r="AU1125" s="238" t="s">
        <v>85</v>
      </c>
      <c r="AV1125" s="226" t="s">
        <v>85</v>
      </c>
      <c r="AW1125" s="226" t="s">
        <v>31</v>
      </c>
      <c r="AX1125" s="226" t="s">
        <v>75</v>
      </c>
      <c r="AY1125" s="238" t="s">
        <v>146</v>
      </c>
    </row>
    <row r="1126" s="226" customFormat="true" ht="12.8" hidden="false" customHeight="false" outlineLevel="0" collapsed="false">
      <c r="B1126" s="227"/>
      <c r="C1126" s="228"/>
      <c r="D1126" s="229" t="s">
        <v>154</v>
      </c>
      <c r="E1126" s="230"/>
      <c r="F1126" s="231" t="s">
        <v>1240</v>
      </c>
      <c r="G1126" s="228"/>
      <c r="H1126" s="232" t="n">
        <v>1.525</v>
      </c>
      <c r="I1126" s="233"/>
      <c r="J1126" s="228"/>
      <c r="K1126" s="228"/>
      <c r="L1126" s="234"/>
      <c r="M1126" s="235"/>
      <c r="N1126" s="236"/>
      <c r="O1126" s="236"/>
      <c r="P1126" s="236"/>
      <c r="Q1126" s="236"/>
      <c r="R1126" s="236"/>
      <c r="S1126" s="236"/>
      <c r="T1126" s="237"/>
      <c r="AT1126" s="238" t="s">
        <v>154</v>
      </c>
      <c r="AU1126" s="238" t="s">
        <v>85</v>
      </c>
      <c r="AV1126" s="226" t="s">
        <v>85</v>
      </c>
      <c r="AW1126" s="226" t="s">
        <v>31</v>
      </c>
      <c r="AX1126" s="226" t="s">
        <v>75</v>
      </c>
      <c r="AY1126" s="238" t="s">
        <v>146</v>
      </c>
    </row>
    <row r="1127" s="251" customFormat="true" ht="12.8" hidden="false" customHeight="false" outlineLevel="0" collapsed="false">
      <c r="B1127" s="252"/>
      <c r="C1127" s="253"/>
      <c r="D1127" s="229" t="s">
        <v>154</v>
      </c>
      <c r="E1127" s="254"/>
      <c r="F1127" s="255" t="s">
        <v>1241</v>
      </c>
      <c r="G1127" s="253"/>
      <c r="H1127" s="256" t="n">
        <v>435.312</v>
      </c>
      <c r="I1127" s="257"/>
      <c r="J1127" s="253"/>
      <c r="K1127" s="253"/>
      <c r="L1127" s="258"/>
      <c r="M1127" s="259"/>
      <c r="N1127" s="260"/>
      <c r="O1127" s="260"/>
      <c r="P1127" s="260"/>
      <c r="Q1127" s="260"/>
      <c r="R1127" s="260"/>
      <c r="S1127" s="260"/>
      <c r="T1127" s="261"/>
      <c r="AT1127" s="262" t="s">
        <v>154</v>
      </c>
      <c r="AU1127" s="262" t="s">
        <v>85</v>
      </c>
      <c r="AV1127" s="251" t="s">
        <v>160</v>
      </c>
      <c r="AW1127" s="251" t="s">
        <v>31</v>
      </c>
      <c r="AX1127" s="251" t="s">
        <v>75</v>
      </c>
      <c r="AY1127" s="262" t="s">
        <v>146</v>
      </c>
    </row>
    <row r="1128" s="226" customFormat="true" ht="12.8" hidden="false" customHeight="false" outlineLevel="0" collapsed="false">
      <c r="B1128" s="227"/>
      <c r="C1128" s="228"/>
      <c r="D1128" s="229" t="s">
        <v>154</v>
      </c>
      <c r="E1128" s="230"/>
      <c r="F1128" s="231" t="s">
        <v>1242</v>
      </c>
      <c r="G1128" s="228"/>
      <c r="H1128" s="232" t="n">
        <v>82.337</v>
      </c>
      <c r="I1128" s="233"/>
      <c r="J1128" s="228"/>
      <c r="K1128" s="228"/>
      <c r="L1128" s="234"/>
      <c r="M1128" s="235"/>
      <c r="N1128" s="236"/>
      <c r="O1128" s="236"/>
      <c r="P1128" s="236"/>
      <c r="Q1128" s="236"/>
      <c r="R1128" s="236"/>
      <c r="S1128" s="236"/>
      <c r="T1128" s="237"/>
      <c r="AT1128" s="238" t="s">
        <v>154</v>
      </c>
      <c r="AU1128" s="238" t="s">
        <v>85</v>
      </c>
      <c r="AV1128" s="226" t="s">
        <v>85</v>
      </c>
      <c r="AW1128" s="226" t="s">
        <v>31</v>
      </c>
      <c r="AX1128" s="226" t="s">
        <v>75</v>
      </c>
      <c r="AY1128" s="238" t="s">
        <v>146</v>
      </c>
    </row>
    <row r="1129" s="226" customFormat="true" ht="12.8" hidden="false" customHeight="false" outlineLevel="0" collapsed="false">
      <c r="B1129" s="227"/>
      <c r="C1129" s="228"/>
      <c r="D1129" s="229" t="s">
        <v>154</v>
      </c>
      <c r="E1129" s="230"/>
      <c r="F1129" s="231" t="s">
        <v>517</v>
      </c>
      <c r="G1129" s="228"/>
      <c r="H1129" s="232" t="n">
        <v>-2.64</v>
      </c>
      <c r="I1129" s="233"/>
      <c r="J1129" s="228"/>
      <c r="K1129" s="228"/>
      <c r="L1129" s="234"/>
      <c r="M1129" s="235"/>
      <c r="N1129" s="236"/>
      <c r="O1129" s="236"/>
      <c r="P1129" s="236"/>
      <c r="Q1129" s="236"/>
      <c r="R1129" s="236"/>
      <c r="S1129" s="236"/>
      <c r="T1129" s="237"/>
      <c r="AT1129" s="238" t="s">
        <v>154</v>
      </c>
      <c r="AU1129" s="238" t="s">
        <v>85</v>
      </c>
      <c r="AV1129" s="226" t="s">
        <v>85</v>
      </c>
      <c r="AW1129" s="226" t="s">
        <v>31</v>
      </c>
      <c r="AX1129" s="226" t="s">
        <v>75</v>
      </c>
      <c r="AY1129" s="238" t="s">
        <v>146</v>
      </c>
    </row>
    <row r="1130" s="226" customFormat="true" ht="12.8" hidden="false" customHeight="false" outlineLevel="0" collapsed="false">
      <c r="B1130" s="227"/>
      <c r="C1130" s="228"/>
      <c r="D1130" s="229" t="s">
        <v>154</v>
      </c>
      <c r="E1130" s="230"/>
      <c r="F1130" s="231" t="s">
        <v>1243</v>
      </c>
      <c r="G1130" s="228"/>
      <c r="H1130" s="232" t="n">
        <v>1.77</v>
      </c>
      <c r="I1130" s="233"/>
      <c r="J1130" s="228"/>
      <c r="K1130" s="228"/>
      <c r="L1130" s="234"/>
      <c r="M1130" s="235"/>
      <c r="N1130" s="236"/>
      <c r="O1130" s="236"/>
      <c r="P1130" s="236"/>
      <c r="Q1130" s="236"/>
      <c r="R1130" s="236"/>
      <c r="S1130" s="236"/>
      <c r="T1130" s="237"/>
      <c r="AT1130" s="238" t="s">
        <v>154</v>
      </c>
      <c r="AU1130" s="238" t="s">
        <v>85</v>
      </c>
      <c r="AV1130" s="226" t="s">
        <v>85</v>
      </c>
      <c r="AW1130" s="226" t="s">
        <v>31</v>
      </c>
      <c r="AX1130" s="226" t="s">
        <v>75</v>
      </c>
      <c r="AY1130" s="238" t="s">
        <v>146</v>
      </c>
    </row>
    <row r="1131" s="226" customFormat="true" ht="12.8" hidden="false" customHeight="false" outlineLevel="0" collapsed="false">
      <c r="B1131" s="227"/>
      <c r="C1131" s="228"/>
      <c r="D1131" s="229" t="s">
        <v>154</v>
      </c>
      <c r="E1131" s="230"/>
      <c r="F1131" s="231" t="s">
        <v>1207</v>
      </c>
      <c r="G1131" s="228"/>
      <c r="H1131" s="232" t="n">
        <v>-2.856</v>
      </c>
      <c r="I1131" s="233"/>
      <c r="J1131" s="228"/>
      <c r="K1131" s="228"/>
      <c r="L1131" s="234"/>
      <c r="M1131" s="235"/>
      <c r="N1131" s="236"/>
      <c r="O1131" s="236"/>
      <c r="P1131" s="236"/>
      <c r="Q1131" s="236"/>
      <c r="R1131" s="236"/>
      <c r="S1131" s="236"/>
      <c r="T1131" s="237"/>
      <c r="AT1131" s="238" t="s">
        <v>154</v>
      </c>
      <c r="AU1131" s="238" t="s">
        <v>85</v>
      </c>
      <c r="AV1131" s="226" t="s">
        <v>85</v>
      </c>
      <c r="AW1131" s="226" t="s">
        <v>31</v>
      </c>
      <c r="AX1131" s="226" t="s">
        <v>75</v>
      </c>
      <c r="AY1131" s="238" t="s">
        <v>146</v>
      </c>
    </row>
    <row r="1132" s="226" customFormat="true" ht="12.8" hidden="false" customHeight="false" outlineLevel="0" collapsed="false">
      <c r="B1132" s="227"/>
      <c r="C1132" s="228"/>
      <c r="D1132" s="229" t="s">
        <v>154</v>
      </c>
      <c r="E1132" s="230"/>
      <c r="F1132" s="231" t="s">
        <v>1244</v>
      </c>
      <c r="G1132" s="228"/>
      <c r="H1132" s="232" t="n">
        <v>1.797</v>
      </c>
      <c r="I1132" s="233"/>
      <c r="J1132" s="228"/>
      <c r="K1132" s="228"/>
      <c r="L1132" s="234"/>
      <c r="M1132" s="235"/>
      <c r="N1132" s="236"/>
      <c r="O1132" s="236"/>
      <c r="P1132" s="236"/>
      <c r="Q1132" s="236"/>
      <c r="R1132" s="236"/>
      <c r="S1132" s="236"/>
      <c r="T1132" s="237"/>
      <c r="AT1132" s="238" t="s">
        <v>154</v>
      </c>
      <c r="AU1132" s="238" t="s">
        <v>85</v>
      </c>
      <c r="AV1132" s="226" t="s">
        <v>85</v>
      </c>
      <c r="AW1132" s="226" t="s">
        <v>31</v>
      </c>
      <c r="AX1132" s="226" t="s">
        <v>75</v>
      </c>
      <c r="AY1132" s="238" t="s">
        <v>146</v>
      </c>
    </row>
    <row r="1133" s="226" customFormat="true" ht="12.8" hidden="false" customHeight="false" outlineLevel="0" collapsed="false">
      <c r="B1133" s="227"/>
      <c r="C1133" s="228"/>
      <c r="D1133" s="229" t="s">
        <v>154</v>
      </c>
      <c r="E1133" s="230"/>
      <c r="F1133" s="231" t="s">
        <v>784</v>
      </c>
      <c r="G1133" s="228"/>
      <c r="H1133" s="232" t="n">
        <v>-3.152</v>
      </c>
      <c r="I1133" s="233"/>
      <c r="J1133" s="228"/>
      <c r="K1133" s="228"/>
      <c r="L1133" s="234"/>
      <c r="M1133" s="235"/>
      <c r="N1133" s="236"/>
      <c r="O1133" s="236"/>
      <c r="P1133" s="236"/>
      <c r="Q1133" s="236"/>
      <c r="R1133" s="236"/>
      <c r="S1133" s="236"/>
      <c r="T1133" s="237"/>
      <c r="AT1133" s="238" t="s">
        <v>154</v>
      </c>
      <c r="AU1133" s="238" t="s">
        <v>85</v>
      </c>
      <c r="AV1133" s="226" t="s">
        <v>85</v>
      </c>
      <c r="AW1133" s="226" t="s">
        <v>31</v>
      </c>
      <c r="AX1133" s="226" t="s">
        <v>75</v>
      </c>
      <c r="AY1133" s="238" t="s">
        <v>146</v>
      </c>
    </row>
    <row r="1134" s="226" customFormat="true" ht="12.8" hidden="false" customHeight="false" outlineLevel="0" collapsed="false">
      <c r="B1134" s="227"/>
      <c r="C1134" s="228"/>
      <c r="D1134" s="229" t="s">
        <v>154</v>
      </c>
      <c r="E1134" s="230"/>
      <c r="F1134" s="231" t="s">
        <v>462</v>
      </c>
      <c r="G1134" s="228"/>
      <c r="H1134" s="232" t="n">
        <v>-2.66</v>
      </c>
      <c r="I1134" s="233"/>
      <c r="J1134" s="228"/>
      <c r="K1134" s="228"/>
      <c r="L1134" s="234"/>
      <c r="M1134" s="235"/>
      <c r="N1134" s="236"/>
      <c r="O1134" s="236"/>
      <c r="P1134" s="236"/>
      <c r="Q1134" s="236"/>
      <c r="R1134" s="236"/>
      <c r="S1134" s="236"/>
      <c r="T1134" s="237"/>
      <c r="AT1134" s="238" t="s">
        <v>154</v>
      </c>
      <c r="AU1134" s="238" t="s">
        <v>85</v>
      </c>
      <c r="AV1134" s="226" t="s">
        <v>85</v>
      </c>
      <c r="AW1134" s="226" t="s">
        <v>31</v>
      </c>
      <c r="AX1134" s="226" t="s">
        <v>75</v>
      </c>
      <c r="AY1134" s="238" t="s">
        <v>146</v>
      </c>
    </row>
    <row r="1135" s="226" customFormat="true" ht="12.8" hidden="false" customHeight="false" outlineLevel="0" collapsed="false">
      <c r="B1135" s="227"/>
      <c r="C1135" s="228"/>
      <c r="D1135" s="229" t="s">
        <v>154</v>
      </c>
      <c r="E1135" s="230"/>
      <c r="F1135" s="231" t="s">
        <v>1209</v>
      </c>
      <c r="G1135" s="228"/>
      <c r="H1135" s="232" t="n">
        <v>1.14</v>
      </c>
      <c r="I1135" s="233"/>
      <c r="J1135" s="228"/>
      <c r="K1135" s="228"/>
      <c r="L1135" s="234"/>
      <c r="M1135" s="235"/>
      <c r="N1135" s="236"/>
      <c r="O1135" s="236"/>
      <c r="P1135" s="236"/>
      <c r="Q1135" s="236"/>
      <c r="R1135" s="236"/>
      <c r="S1135" s="236"/>
      <c r="T1135" s="237"/>
      <c r="AT1135" s="238" t="s">
        <v>154</v>
      </c>
      <c r="AU1135" s="238" t="s">
        <v>85</v>
      </c>
      <c r="AV1135" s="226" t="s">
        <v>85</v>
      </c>
      <c r="AW1135" s="226" t="s">
        <v>31</v>
      </c>
      <c r="AX1135" s="226" t="s">
        <v>75</v>
      </c>
      <c r="AY1135" s="238" t="s">
        <v>146</v>
      </c>
    </row>
    <row r="1136" s="226" customFormat="true" ht="12.8" hidden="false" customHeight="false" outlineLevel="0" collapsed="false">
      <c r="B1136" s="227"/>
      <c r="C1136" s="228"/>
      <c r="D1136" s="229" t="s">
        <v>154</v>
      </c>
      <c r="E1136" s="230"/>
      <c r="F1136" s="231" t="s">
        <v>1245</v>
      </c>
      <c r="G1136" s="228"/>
      <c r="H1136" s="232" t="n">
        <v>22.14</v>
      </c>
      <c r="I1136" s="233"/>
      <c r="J1136" s="228"/>
      <c r="K1136" s="228"/>
      <c r="L1136" s="234"/>
      <c r="M1136" s="235"/>
      <c r="N1136" s="236"/>
      <c r="O1136" s="236"/>
      <c r="P1136" s="236"/>
      <c r="Q1136" s="236"/>
      <c r="R1136" s="236"/>
      <c r="S1136" s="236"/>
      <c r="T1136" s="237"/>
      <c r="AT1136" s="238" t="s">
        <v>154</v>
      </c>
      <c r="AU1136" s="238" t="s">
        <v>85</v>
      </c>
      <c r="AV1136" s="226" t="s">
        <v>85</v>
      </c>
      <c r="AW1136" s="226" t="s">
        <v>31</v>
      </c>
      <c r="AX1136" s="226" t="s">
        <v>75</v>
      </c>
      <c r="AY1136" s="238" t="s">
        <v>146</v>
      </c>
    </row>
    <row r="1137" s="226" customFormat="true" ht="12.8" hidden="false" customHeight="false" outlineLevel="0" collapsed="false">
      <c r="B1137" s="227"/>
      <c r="C1137" s="228"/>
      <c r="D1137" s="229" t="s">
        <v>154</v>
      </c>
      <c r="E1137" s="230"/>
      <c r="F1137" s="231" t="s">
        <v>461</v>
      </c>
      <c r="G1137" s="228"/>
      <c r="H1137" s="232" t="n">
        <v>-4.728</v>
      </c>
      <c r="I1137" s="233"/>
      <c r="J1137" s="228"/>
      <c r="K1137" s="228"/>
      <c r="L1137" s="234"/>
      <c r="M1137" s="235"/>
      <c r="N1137" s="236"/>
      <c r="O1137" s="236"/>
      <c r="P1137" s="236"/>
      <c r="Q1137" s="236"/>
      <c r="R1137" s="236"/>
      <c r="S1137" s="236"/>
      <c r="T1137" s="237"/>
      <c r="AT1137" s="238" t="s">
        <v>154</v>
      </c>
      <c r="AU1137" s="238" t="s">
        <v>85</v>
      </c>
      <c r="AV1137" s="226" t="s">
        <v>85</v>
      </c>
      <c r="AW1137" s="226" t="s">
        <v>31</v>
      </c>
      <c r="AX1137" s="226" t="s">
        <v>75</v>
      </c>
      <c r="AY1137" s="238" t="s">
        <v>146</v>
      </c>
    </row>
    <row r="1138" s="226" customFormat="true" ht="12.8" hidden="false" customHeight="false" outlineLevel="0" collapsed="false">
      <c r="B1138" s="227"/>
      <c r="C1138" s="228"/>
      <c r="D1138" s="229" t="s">
        <v>154</v>
      </c>
      <c r="E1138" s="230"/>
      <c r="F1138" s="231" t="s">
        <v>1246</v>
      </c>
      <c r="G1138" s="228"/>
      <c r="H1138" s="232" t="n">
        <v>1.06</v>
      </c>
      <c r="I1138" s="233"/>
      <c r="J1138" s="228"/>
      <c r="K1138" s="228"/>
      <c r="L1138" s="234"/>
      <c r="M1138" s="235"/>
      <c r="N1138" s="236"/>
      <c r="O1138" s="236"/>
      <c r="P1138" s="236"/>
      <c r="Q1138" s="236"/>
      <c r="R1138" s="236"/>
      <c r="S1138" s="236"/>
      <c r="T1138" s="237"/>
      <c r="AT1138" s="238" t="s">
        <v>154</v>
      </c>
      <c r="AU1138" s="238" t="s">
        <v>85</v>
      </c>
      <c r="AV1138" s="226" t="s">
        <v>85</v>
      </c>
      <c r="AW1138" s="226" t="s">
        <v>31</v>
      </c>
      <c r="AX1138" s="226" t="s">
        <v>75</v>
      </c>
      <c r="AY1138" s="238" t="s">
        <v>146</v>
      </c>
    </row>
    <row r="1139" s="226" customFormat="true" ht="12.8" hidden="false" customHeight="false" outlineLevel="0" collapsed="false">
      <c r="B1139" s="227"/>
      <c r="C1139" s="228"/>
      <c r="D1139" s="229" t="s">
        <v>154</v>
      </c>
      <c r="E1139" s="230"/>
      <c r="F1139" s="231" t="s">
        <v>1247</v>
      </c>
      <c r="G1139" s="228"/>
      <c r="H1139" s="232" t="n">
        <v>58.013</v>
      </c>
      <c r="I1139" s="233"/>
      <c r="J1139" s="228"/>
      <c r="K1139" s="228"/>
      <c r="L1139" s="234"/>
      <c r="M1139" s="235"/>
      <c r="N1139" s="236"/>
      <c r="O1139" s="236"/>
      <c r="P1139" s="236"/>
      <c r="Q1139" s="236"/>
      <c r="R1139" s="236"/>
      <c r="S1139" s="236"/>
      <c r="T1139" s="237"/>
      <c r="AT1139" s="238" t="s">
        <v>154</v>
      </c>
      <c r="AU1139" s="238" t="s">
        <v>85</v>
      </c>
      <c r="AV1139" s="226" t="s">
        <v>85</v>
      </c>
      <c r="AW1139" s="226" t="s">
        <v>31</v>
      </c>
      <c r="AX1139" s="226" t="s">
        <v>75</v>
      </c>
      <c r="AY1139" s="238" t="s">
        <v>146</v>
      </c>
    </row>
    <row r="1140" s="226" customFormat="true" ht="12.8" hidden="false" customHeight="false" outlineLevel="0" collapsed="false">
      <c r="B1140" s="227"/>
      <c r="C1140" s="228"/>
      <c r="D1140" s="229" t="s">
        <v>154</v>
      </c>
      <c r="E1140" s="230"/>
      <c r="F1140" s="231" t="s">
        <v>444</v>
      </c>
      <c r="G1140" s="228"/>
      <c r="H1140" s="232" t="n">
        <v>-1.576</v>
      </c>
      <c r="I1140" s="233"/>
      <c r="J1140" s="228"/>
      <c r="K1140" s="228"/>
      <c r="L1140" s="234"/>
      <c r="M1140" s="235"/>
      <c r="N1140" s="236"/>
      <c r="O1140" s="236"/>
      <c r="P1140" s="236"/>
      <c r="Q1140" s="236"/>
      <c r="R1140" s="236"/>
      <c r="S1140" s="236"/>
      <c r="T1140" s="237"/>
      <c r="AT1140" s="238" t="s">
        <v>154</v>
      </c>
      <c r="AU1140" s="238" t="s">
        <v>85</v>
      </c>
      <c r="AV1140" s="226" t="s">
        <v>85</v>
      </c>
      <c r="AW1140" s="226" t="s">
        <v>31</v>
      </c>
      <c r="AX1140" s="226" t="s">
        <v>75</v>
      </c>
      <c r="AY1140" s="238" t="s">
        <v>146</v>
      </c>
    </row>
    <row r="1141" s="226" customFormat="true" ht="12.8" hidden="false" customHeight="false" outlineLevel="0" collapsed="false">
      <c r="B1141" s="227"/>
      <c r="C1141" s="228"/>
      <c r="D1141" s="229" t="s">
        <v>154</v>
      </c>
      <c r="E1141" s="230"/>
      <c r="F1141" s="231" t="s">
        <v>510</v>
      </c>
      <c r="G1141" s="228"/>
      <c r="H1141" s="232" t="n">
        <v>-0.878</v>
      </c>
      <c r="I1141" s="233"/>
      <c r="J1141" s="228"/>
      <c r="K1141" s="228"/>
      <c r="L1141" s="234"/>
      <c r="M1141" s="235"/>
      <c r="N1141" s="236"/>
      <c r="O1141" s="236"/>
      <c r="P1141" s="236"/>
      <c r="Q1141" s="236"/>
      <c r="R1141" s="236"/>
      <c r="S1141" s="236"/>
      <c r="T1141" s="237"/>
      <c r="AT1141" s="238" t="s">
        <v>154</v>
      </c>
      <c r="AU1141" s="238" t="s">
        <v>85</v>
      </c>
      <c r="AV1141" s="226" t="s">
        <v>85</v>
      </c>
      <c r="AW1141" s="226" t="s">
        <v>31</v>
      </c>
      <c r="AX1141" s="226" t="s">
        <v>75</v>
      </c>
      <c r="AY1141" s="238" t="s">
        <v>146</v>
      </c>
    </row>
    <row r="1142" s="226" customFormat="true" ht="12.8" hidden="false" customHeight="false" outlineLevel="0" collapsed="false">
      <c r="B1142" s="227"/>
      <c r="C1142" s="228"/>
      <c r="D1142" s="229" t="s">
        <v>154</v>
      </c>
      <c r="E1142" s="230"/>
      <c r="F1142" s="231" t="s">
        <v>1248</v>
      </c>
      <c r="G1142" s="228"/>
      <c r="H1142" s="232" t="n">
        <v>0.663</v>
      </c>
      <c r="I1142" s="233"/>
      <c r="J1142" s="228"/>
      <c r="K1142" s="228"/>
      <c r="L1142" s="234"/>
      <c r="M1142" s="235"/>
      <c r="N1142" s="236"/>
      <c r="O1142" s="236"/>
      <c r="P1142" s="236"/>
      <c r="Q1142" s="236"/>
      <c r="R1142" s="236"/>
      <c r="S1142" s="236"/>
      <c r="T1142" s="237"/>
      <c r="AT1142" s="238" t="s">
        <v>154</v>
      </c>
      <c r="AU1142" s="238" t="s">
        <v>85</v>
      </c>
      <c r="AV1142" s="226" t="s">
        <v>85</v>
      </c>
      <c r="AW1142" s="226" t="s">
        <v>31</v>
      </c>
      <c r="AX1142" s="226" t="s">
        <v>75</v>
      </c>
      <c r="AY1142" s="238" t="s">
        <v>146</v>
      </c>
    </row>
    <row r="1143" s="226" customFormat="true" ht="12.8" hidden="false" customHeight="false" outlineLevel="0" collapsed="false">
      <c r="B1143" s="227"/>
      <c r="C1143" s="228"/>
      <c r="D1143" s="229" t="s">
        <v>154</v>
      </c>
      <c r="E1143" s="230"/>
      <c r="F1143" s="231" t="s">
        <v>513</v>
      </c>
      <c r="G1143" s="228"/>
      <c r="H1143" s="232" t="n">
        <v>-4.65</v>
      </c>
      <c r="I1143" s="233"/>
      <c r="J1143" s="228"/>
      <c r="K1143" s="228"/>
      <c r="L1143" s="234"/>
      <c r="M1143" s="235"/>
      <c r="N1143" s="236"/>
      <c r="O1143" s="236"/>
      <c r="P1143" s="236"/>
      <c r="Q1143" s="236"/>
      <c r="R1143" s="236"/>
      <c r="S1143" s="236"/>
      <c r="T1143" s="237"/>
      <c r="AT1143" s="238" t="s">
        <v>154</v>
      </c>
      <c r="AU1143" s="238" t="s">
        <v>85</v>
      </c>
      <c r="AV1143" s="226" t="s">
        <v>85</v>
      </c>
      <c r="AW1143" s="226" t="s">
        <v>31</v>
      </c>
      <c r="AX1143" s="226" t="s">
        <v>75</v>
      </c>
      <c r="AY1143" s="238" t="s">
        <v>146</v>
      </c>
    </row>
    <row r="1144" s="226" customFormat="true" ht="12.8" hidden="false" customHeight="false" outlineLevel="0" collapsed="false">
      <c r="B1144" s="227"/>
      <c r="C1144" s="228"/>
      <c r="D1144" s="229" t="s">
        <v>154</v>
      </c>
      <c r="E1144" s="230"/>
      <c r="F1144" s="231" t="s">
        <v>1240</v>
      </c>
      <c r="G1144" s="228"/>
      <c r="H1144" s="232" t="n">
        <v>1.525</v>
      </c>
      <c r="I1144" s="233"/>
      <c r="J1144" s="228"/>
      <c r="K1144" s="228"/>
      <c r="L1144" s="234"/>
      <c r="M1144" s="235"/>
      <c r="N1144" s="236"/>
      <c r="O1144" s="236"/>
      <c r="P1144" s="236"/>
      <c r="Q1144" s="236"/>
      <c r="R1144" s="236"/>
      <c r="S1144" s="236"/>
      <c r="T1144" s="237"/>
      <c r="AT1144" s="238" t="s">
        <v>154</v>
      </c>
      <c r="AU1144" s="238" t="s">
        <v>85</v>
      </c>
      <c r="AV1144" s="226" t="s">
        <v>85</v>
      </c>
      <c r="AW1144" s="226" t="s">
        <v>31</v>
      </c>
      <c r="AX1144" s="226" t="s">
        <v>75</v>
      </c>
      <c r="AY1144" s="238" t="s">
        <v>146</v>
      </c>
    </row>
    <row r="1145" s="226" customFormat="true" ht="12.8" hidden="false" customHeight="false" outlineLevel="0" collapsed="false">
      <c r="B1145" s="227"/>
      <c r="C1145" s="228"/>
      <c r="D1145" s="229" t="s">
        <v>154</v>
      </c>
      <c r="E1145" s="230"/>
      <c r="F1145" s="231" t="s">
        <v>1249</v>
      </c>
      <c r="G1145" s="228"/>
      <c r="H1145" s="232" t="n">
        <v>6.791</v>
      </c>
      <c r="I1145" s="233"/>
      <c r="J1145" s="228"/>
      <c r="K1145" s="228"/>
      <c r="L1145" s="234"/>
      <c r="M1145" s="235"/>
      <c r="N1145" s="236"/>
      <c r="O1145" s="236"/>
      <c r="P1145" s="236"/>
      <c r="Q1145" s="236"/>
      <c r="R1145" s="236"/>
      <c r="S1145" s="236"/>
      <c r="T1145" s="237"/>
      <c r="AT1145" s="238" t="s">
        <v>154</v>
      </c>
      <c r="AU1145" s="238" t="s">
        <v>85</v>
      </c>
      <c r="AV1145" s="226" t="s">
        <v>85</v>
      </c>
      <c r="AW1145" s="226" t="s">
        <v>31</v>
      </c>
      <c r="AX1145" s="226" t="s">
        <v>75</v>
      </c>
      <c r="AY1145" s="238" t="s">
        <v>146</v>
      </c>
    </row>
    <row r="1146" s="226" customFormat="true" ht="12.8" hidden="false" customHeight="false" outlineLevel="0" collapsed="false">
      <c r="B1146" s="227"/>
      <c r="C1146" s="228"/>
      <c r="D1146" s="229" t="s">
        <v>154</v>
      </c>
      <c r="E1146" s="230"/>
      <c r="F1146" s="231" t="s">
        <v>1250</v>
      </c>
      <c r="G1146" s="228"/>
      <c r="H1146" s="232" t="n">
        <v>26.754</v>
      </c>
      <c r="I1146" s="233"/>
      <c r="J1146" s="228"/>
      <c r="K1146" s="228"/>
      <c r="L1146" s="234"/>
      <c r="M1146" s="235"/>
      <c r="N1146" s="236"/>
      <c r="O1146" s="236"/>
      <c r="P1146" s="236"/>
      <c r="Q1146" s="236"/>
      <c r="R1146" s="236"/>
      <c r="S1146" s="236"/>
      <c r="T1146" s="237"/>
      <c r="AT1146" s="238" t="s">
        <v>154</v>
      </c>
      <c r="AU1146" s="238" t="s">
        <v>85</v>
      </c>
      <c r="AV1146" s="226" t="s">
        <v>85</v>
      </c>
      <c r="AW1146" s="226" t="s">
        <v>31</v>
      </c>
      <c r="AX1146" s="226" t="s">
        <v>75</v>
      </c>
      <c r="AY1146" s="238" t="s">
        <v>146</v>
      </c>
    </row>
    <row r="1147" s="226" customFormat="true" ht="12.8" hidden="false" customHeight="false" outlineLevel="0" collapsed="false">
      <c r="B1147" s="227"/>
      <c r="C1147" s="228"/>
      <c r="D1147" s="229" t="s">
        <v>154</v>
      </c>
      <c r="E1147" s="230"/>
      <c r="F1147" s="231" t="s">
        <v>784</v>
      </c>
      <c r="G1147" s="228"/>
      <c r="H1147" s="232" t="n">
        <v>-3.152</v>
      </c>
      <c r="I1147" s="233"/>
      <c r="J1147" s="228"/>
      <c r="K1147" s="228"/>
      <c r="L1147" s="234"/>
      <c r="M1147" s="235"/>
      <c r="N1147" s="236"/>
      <c r="O1147" s="236"/>
      <c r="P1147" s="236"/>
      <c r="Q1147" s="236"/>
      <c r="R1147" s="236"/>
      <c r="S1147" s="236"/>
      <c r="T1147" s="237"/>
      <c r="AT1147" s="238" t="s">
        <v>154</v>
      </c>
      <c r="AU1147" s="238" t="s">
        <v>85</v>
      </c>
      <c r="AV1147" s="226" t="s">
        <v>85</v>
      </c>
      <c r="AW1147" s="226" t="s">
        <v>31</v>
      </c>
      <c r="AX1147" s="226" t="s">
        <v>75</v>
      </c>
      <c r="AY1147" s="238" t="s">
        <v>146</v>
      </c>
    </row>
    <row r="1148" s="226" customFormat="true" ht="12.8" hidden="false" customHeight="false" outlineLevel="0" collapsed="false">
      <c r="B1148" s="227"/>
      <c r="C1148" s="228"/>
      <c r="D1148" s="229" t="s">
        <v>154</v>
      </c>
      <c r="E1148" s="230"/>
      <c r="F1148" s="231" t="s">
        <v>462</v>
      </c>
      <c r="G1148" s="228"/>
      <c r="H1148" s="232" t="n">
        <v>-2.66</v>
      </c>
      <c r="I1148" s="233"/>
      <c r="J1148" s="228"/>
      <c r="K1148" s="228"/>
      <c r="L1148" s="234"/>
      <c r="M1148" s="235"/>
      <c r="N1148" s="236"/>
      <c r="O1148" s="236"/>
      <c r="P1148" s="236"/>
      <c r="Q1148" s="236"/>
      <c r="R1148" s="236"/>
      <c r="S1148" s="236"/>
      <c r="T1148" s="237"/>
      <c r="AT1148" s="238" t="s">
        <v>154</v>
      </c>
      <c r="AU1148" s="238" t="s">
        <v>85</v>
      </c>
      <c r="AV1148" s="226" t="s">
        <v>85</v>
      </c>
      <c r="AW1148" s="226" t="s">
        <v>31</v>
      </c>
      <c r="AX1148" s="226" t="s">
        <v>75</v>
      </c>
      <c r="AY1148" s="238" t="s">
        <v>146</v>
      </c>
    </row>
    <row r="1149" s="226" customFormat="true" ht="12.8" hidden="false" customHeight="false" outlineLevel="0" collapsed="false">
      <c r="B1149" s="227"/>
      <c r="C1149" s="228"/>
      <c r="D1149" s="229" t="s">
        <v>154</v>
      </c>
      <c r="E1149" s="230"/>
      <c r="F1149" s="231" t="s">
        <v>1209</v>
      </c>
      <c r="G1149" s="228"/>
      <c r="H1149" s="232" t="n">
        <v>1.14</v>
      </c>
      <c r="I1149" s="233"/>
      <c r="J1149" s="228"/>
      <c r="K1149" s="228"/>
      <c r="L1149" s="234"/>
      <c r="M1149" s="235"/>
      <c r="N1149" s="236"/>
      <c r="O1149" s="236"/>
      <c r="P1149" s="236"/>
      <c r="Q1149" s="236"/>
      <c r="R1149" s="236"/>
      <c r="S1149" s="236"/>
      <c r="T1149" s="237"/>
      <c r="AT1149" s="238" t="s">
        <v>154</v>
      </c>
      <c r="AU1149" s="238" t="s">
        <v>85</v>
      </c>
      <c r="AV1149" s="226" t="s">
        <v>85</v>
      </c>
      <c r="AW1149" s="226" t="s">
        <v>31</v>
      </c>
      <c r="AX1149" s="226" t="s">
        <v>75</v>
      </c>
      <c r="AY1149" s="238" t="s">
        <v>146</v>
      </c>
    </row>
    <row r="1150" s="226" customFormat="true" ht="12.8" hidden="false" customHeight="false" outlineLevel="0" collapsed="false">
      <c r="B1150" s="227"/>
      <c r="C1150" s="228"/>
      <c r="D1150" s="229" t="s">
        <v>154</v>
      </c>
      <c r="E1150" s="230"/>
      <c r="F1150" s="231" t="s">
        <v>521</v>
      </c>
      <c r="G1150" s="228"/>
      <c r="H1150" s="232" t="n">
        <v>-1.414</v>
      </c>
      <c r="I1150" s="233"/>
      <c r="J1150" s="228"/>
      <c r="K1150" s="228"/>
      <c r="L1150" s="234"/>
      <c r="M1150" s="235"/>
      <c r="N1150" s="236"/>
      <c r="O1150" s="236"/>
      <c r="P1150" s="236"/>
      <c r="Q1150" s="236"/>
      <c r="R1150" s="236"/>
      <c r="S1150" s="236"/>
      <c r="T1150" s="237"/>
      <c r="AT1150" s="238" t="s">
        <v>154</v>
      </c>
      <c r="AU1150" s="238" t="s">
        <v>85</v>
      </c>
      <c r="AV1150" s="226" t="s">
        <v>85</v>
      </c>
      <c r="AW1150" s="226" t="s">
        <v>31</v>
      </c>
      <c r="AX1150" s="226" t="s">
        <v>75</v>
      </c>
      <c r="AY1150" s="238" t="s">
        <v>146</v>
      </c>
    </row>
    <row r="1151" s="226" customFormat="true" ht="12.8" hidden="false" customHeight="false" outlineLevel="0" collapsed="false">
      <c r="B1151" s="227"/>
      <c r="C1151" s="228"/>
      <c r="D1151" s="229" t="s">
        <v>154</v>
      </c>
      <c r="E1151" s="230"/>
      <c r="F1151" s="231" t="s">
        <v>1251</v>
      </c>
      <c r="G1151" s="228"/>
      <c r="H1151" s="232" t="n">
        <v>1.156</v>
      </c>
      <c r="I1151" s="233"/>
      <c r="J1151" s="228"/>
      <c r="K1151" s="228"/>
      <c r="L1151" s="234"/>
      <c r="M1151" s="235"/>
      <c r="N1151" s="236"/>
      <c r="O1151" s="236"/>
      <c r="P1151" s="236"/>
      <c r="Q1151" s="236"/>
      <c r="R1151" s="236"/>
      <c r="S1151" s="236"/>
      <c r="T1151" s="237"/>
      <c r="AT1151" s="238" t="s">
        <v>154</v>
      </c>
      <c r="AU1151" s="238" t="s">
        <v>85</v>
      </c>
      <c r="AV1151" s="226" t="s">
        <v>85</v>
      </c>
      <c r="AW1151" s="226" t="s">
        <v>31</v>
      </c>
      <c r="AX1151" s="226" t="s">
        <v>75</v>
      </c>
      <c r="AY1151" s="238" t="s">
        <v>146</v>
      </c>
    </row>
    <row r="1152" s="226" customFormat="true" ht="12.8" hidden="false" customHeight="false" outlineLevel="0" collapsed="false">
      <c r="B1152" s="227"/>
      <c r="C1152" s="228"/>
      <c r="D1152" s="229" t="s">
        <v>154</v>
      </c>
      <c r="E1152" s="230"/>
      <c r="F1152" s="231" t="s">
        <v>1252</v>
      </c>
      <c r="G1152" s="228"/>
      <c r="H1152" s="232" t="n">
        <v>55.037</v>
      </c>
      <c r="I1152" s="233"/>
      <c r="J1152" s="228"/>
      <c r="K1152" s="228"/>
      <c r="L1152" s="234"/>
      <c r="M1152" s="235"/>
      <c r="N1152" s="236"/>
      <c r="O1152" s="236"/>
      <c r="P1152" s="236"/>
      <c r="Q1152" s="236"/>
      <c r="R1152" s="236"/>
      <c r="S1152" s="236"/>
      <c r="T1152" s="237"/>
      <c r="AT1152" s="238" t="s">
        <v>154</v>
      </c>
      <c r="AU1152" s="238" t="s">
        <v>85</v>
      </c>
      <c r="AV1152" s="226" t="s">
        <v>85</v>
      </c>
      <c r="AW1152" s="226" t="s">
        <v>31</v>
      </c>
      <c r="AX1152" s="226" t="s">
        <v>75</v>
      </c>
      <c r="AY1152" s="238" t="s">
        <v>146</v>
      </c>
    </row>
    <row r="1153" s="226" customFormat="true" ht="12.8" hidden="false" customHeight="false" outlineLevel="0" collapsed="false">
      <c r="B1153" s="227"/>
      <c r="C1153" s="228"/>
      <c r="D1153" s="229" t="s">
        <v>154</v>
      </c>
      <c r="E1153" s="230"/>
      <c r="F1153" s="231" t="s">
        <v>444</v>
      </c>
      <c r="G1153" s="228"/>
      <c r="H1153" s="232" t="n">
        <v>-1.576</v>
      </c>
      <c r="I1153" s="233"/>
      <c r="J1153" s="228"/>
      <c r="K1153" s="228"/>
      <c r="L1153" s="234"/>
      <c r="M1153" s="235"/>
      <c r="N1153" s="236"/>
      <c r="O1153" s="236"/>
      <c r="P1153" s="236"/>
      <c r="Q1153" s="236"/>
      <c r="R1153" s="236"/>
      <c r="S1153" s="236"/>
      <c r="T1153" s="237"/>
      <c r="AT1153" s="238" t="s">
        <v>154</v>
      </c>
      <c r="AU1153" s="238" t="s">
        <v>85</v>
      </c>
      <c r="AV1153" s="226" t="s">
        <v>85</v>
      </c>
      <c r="AW1153" s="226" t="s">
        <v>31</v>
      </c>
      <c r="AX1153" s="226" t="s">
        <v>75</v>
      </c>
      <c r="AY1153" s="238" t="s">
        <v>146</v>
      </c>
    </row>
    <row r="1154" s="226" customFormat="true" ht="12.8" hidden="false" customHeight="false" outlineLevel="0" collapsed="false">
      <c r="B1154" s="227"/>
      <c r="C1154" s="228"/>
      <c r="D1154" s="229" t="s">
        <v>154</v>
      </c>
      <c r="E1154" s="230"/>
      <c r="F1154" s="231" t="s">
        <v>513</v>
      </c>
      <c r="G1154" s="228"/>
      <c r="H1154" s="232" t="n">
        <v>-4.65</v>
      </c>
      <c r="I1154" s="233"/>
      <c r="J1154" s="228"/>
      <c r="K1154" s="228"/>
      <c r="L1154" s="234"/>
      <c r="M1154" s="235"/>
      <c r="N1154" s="236"/>
      <c r="O1154" s="236"/>
      <c r="P1154" s="236"/>
      <c r="Q1154" s="236"/>
      <c r="R1154" s="236"/>
      <c r="S1154" s="236"/>
      <c r="T1154" s="237"/>
      <c r="AT1154" s="238" t="s">
        <v>154</v>
      </c>
      <c r="AU1154" s="238" t="s">
        <v>85</v>
      </c>
      <c r="AV1154" s="226" t="s">
        <v>85</v>
      </c>
      <c r="AW1154" s="226" t="s">
        <v>31</v>
      </c>
      <c r="AX1154" s="226" t="s">
        <v>75</v>
      </c>
      <c r="AY1154" s="238" t="s">
        <v>146</v>
      </c>
    </row>
    <row r="1155" s="226" customFormat="true" ht="12.8" hidden="false" customHeight="false" outlineLevel="0" collapsed="false">
      <c r="B1155" s="227"/>
      <c r="C1155" s="228"/>
      <c r="D1155" s="229" t="s">
        <v>154</v>
      </c>
      <c r="E1155" s="230"/>
      <c r="F1155" s="231" t="s">
        <v>1240</v>
      </c>
      <c r="G1155" s="228"/>
      <c r="H1155" s="232" t="n">
        <v>1.525</v>
      </c>
      <c r="I1155" s="233"/>
      <c r="J1155" s="228"/>
      <c r="K1155" s="228"/>
      <c r="L1155" s="234"/>
      <c r="M1155" s="235"/>
      <c r="N1155" s="236"/>
      <c r="O1155" s="236"/>
      <c r="P1155" s="236"/>
      <c r="Q1155" s="236"/>
      <c r="R1155" s="236"/>
      <c r="S1155" s="236"/>
      <c r="T1155" s="237"/>
      <c r="AT1155" s="238" t="s">
        <v>154</v>
      </c>
      <c r="AU1155" s="238" t="s">
        <v>85</v>
      </c>
      <c r="AV1155" s="226" t="s">
        <v>85</v>
      </c>
      <c r="AW1155" s="226" t="s">
        <v>31</v>
      </c>
      <c r="AX1155" s="226" t="s">
        <v>75</v>
      </c>
      <c r="AY1155" s="238" t="s">
        <v>146</v>
      </c>
    </row>
    <row r="1156" s="226" customFormat="true" ht="12.8" hidden="false" customHeight="false" outlineLevel="0" collapsed="false">
      <c r="B1156" s="227"/>
      <c r="C1156" s="228"/>
      <c r="D1156" s="229" t="s">
        <v>154</v>
      </c>
      <c r="E1156" s="230"/>
      <c r="F1156" s="231" t="s">
        <v>1253</v>
      </c>
      <c r="G1156" s="228"/>
      <c r="H1156" s="232" t="n">
        <v>6.779</v>
      </c>
      <c r="I1156" s="233"/>
      <c r="J1156" s="228"/>
      <c r="K1156" s="228"/>
      <c r="L1156" s="234"/>
      <c r="M1156" s="235"/>
      <c r="N1156" s="236"/>
      <c r="O1156" s="236"/>
      <c r="P1156" s="236"/>
      <c r="Q1156" s="236"/>
      <c r="R1156" s="236"/>
      <c r="S1156" s="236"/>
      <c r="T1156" s="237"/>
      <c r="AT1156" s="238" t="s">
        <v>154</v>
      </c>
      <c r="AU1156" s="238" t="s">
        <v>85</v>
      </c>
      <c r="AV1156" s="226" t="s">
        <v>85</v>
      </c>
      <c r="AW1156" s="226" t="s">
        <v>31</v>
      </c>
      <c r="AX1156" s="226" t="s">
        <v>75</v>
      </c>
      <c r="AY1156" s="238" t="s">
        <v>146</v>
      </c>
    </row>
    <row r="1157" s="226" customFormat="true" ht="12.8" hidden="false" customHeight="false" outlineLevel="0" collapsed="false">
      <c r="B1157" s="227"/>
      <c r="C1157" s="228"/>
      <c r="D1157" s="229" t="s">
        <v>154</v>
      </c>
      <c r="E1157" s="230"/>
      <c r="F1157" s="231" t="s">
        <v>1254</v>
      </c>
      <c r="G1157" s="228"/>
      <c r="H1157" s="232" t="n">
        <v>34.616</v>
      </c>
      <c r="I1157" s="233"/>
      <c r="J1157" s="228"/>
      <c r="K1157" s="228"/>
      <c r="L1157" s="234"/>
      <c r="M1157" s="235"/>
      <c r="N1157" s="236"/>
      <c r="O1157" s="236"/>
      <c r="P1157" s="236"/>
      <c r="Q1157" s="236"/>
      <c r="R1157" s="236"/>
      <c r="S1157" s="236"/>
      <c r="T1157" s="237"/>
      <c r="AT1157" s="238" t="s">
        <v>154</v>
      </c>
      <c r="AU1157" s="238" t="s">
        <v>85</v>
      </c>
      <c r="AV1157" s="226" t="s">
        <v>85</v>
      </c>
      <c r="AW1157" s="226" t="s">
        <v>31</v>
      </c>
      <c r="AX1157" s="226" t="s">
        <v>75</v>
      </c>
      <c r="AY1157" s="238" t="s">
        <v>146</v>
      </c>
    </row>
    <row r="1158" s="226" customFormat="true" ht="12.8" hidden="false" customHeight="false" outlineLevel="0" collapsed="false">
      <c r="B1158" s="227"/>
      <c r="C1158" s="228"/>
      <c r="D1158" s="229" t="s">
        <v>154</v>
      </c>
      <c r="E1158" s="230"/>
      <c r="F1158" s="231" t="s">
        <v>444</v>
      </c>
      <c r="G1158" s="228"/>
      <c r="H1158" s="232" t="n">
        <v>-1.576</v>
      </c>
      <c r="I1158" s="233"/>
      <c r="J1158" s="228"/>
      <c r="K1158" s="228"/>
      <c r="L1158" s="234"/>
      <c r="M1158" s="235"/>
      <c r="N1158" s="236"/>
      <c r="O1158" s="236"/>
      <c r="P1158" s="236"/>
      <c r="Q1158" s="236"/>
      <c r="R1158" s="236"/>
      <c r="S1158" s="236"/>
      <c r="T1158" s="237"/>
      <c r="AT1158" s="238" t="s">
        <v>154</v>
      </c>
      <c r="AU1158" s="238" t="s">
        <v>85</v>
      </c>
      <c r="AV1158" s="226" t="s">
        <v>85</v>
      </c>
      <c r="AW1158" s="226" t="s">
        <v>31</v>
      </c>
      <c r="AX1158" s="226" t="s">
        <v>75</v>
      </c>
      <c r="AY1158" s="238" t="s">
        <v>146</v>
      </c>
    </row>
    <row r="1159" s="226" customFormat="true" ht="12.8" hidden="false" customHeight="false" outlineLevel="0" collapsed="false">
      <c r="B1159" s="227"/>
      <c r="C1159" s="228"/>
      <c r="D1159" s="229" t="s">
        <v>154</v>
      </c>
      <c r="E1159" s="230"/>
      <c r="F1159" s="231" t="s">
        <v>516</v>
      </c>
      <c r="G1159" s="228"/>
      <c r="H1159" s="232" t="n">
        <v>-1.68</v>
      </c>
      <c r="I1159" s="233"/>
      <c r="J1159" s="228"/>
      <c r="K1159" s="228"/>
      <c r="L1159" s="234"/>
      <c r="M1159" s="235"/>
      <c r="N1159" s="236"/>
      <c r="O1159" s="236"/>
      <c r="P1159" s="236"/>
      <c r="Q1159" s="236"/>
      <c r="R1159" s="236"/>
      <c r="S1159" s="236"/>
      <c r="T1159" s="237"/>
      <c r="AT1159" s="238" t="s">
        <v>154</v>
      </c>
      <c r="AU1159" s="238" t="s">
        <v>85</v>
      </c>
      <c r="AV1159" s="226" t="s">
        <v>85</v>
      </c>
      <c r="AW1159" s="226" t="s">
        <v>31</v>
      </c>
      <c r="AX1159" s="226" t="s">
        <v>75</v>
      </c>
      <c r="AY1159" s="238" t="s">
        <v>146</v>
      </c>
    </row>
    <row r="1160" s="226" customFormat="true" ht="12.8" hidden="false" customHeight="false" outlineLevel="0" collapsed="false">
      <c r="B1160" s="227"/>
      <c r="C1160" s="228"/>
      <c r="D1160" s="229" t="s">
        <v>154</v>
      </c>
      <c r="E1160" s="230"/>
      <c r="F1160" s="231" t="s">
        <v>1255</v>
      </c>
      <c r="G1160" s="228"/>
      <c r="H1160" s="232" t="n">
        <v>1.65</v>
      </c>
      <c r="I1160" s="233"/>
      <c r="J1160" s="228"/>
      <c r="K1160" s="228"/>
      <c r="L1160" s="234"/>
      <c r="M1160" s="235"/>
      <c r="N1160" s="236"/>
      <c r="O1160" s="236"/>
      <c r="P1160" s="236"/>
      <c r="Q1160" s="236"/>
      <c r="R1160" s="236"/>
      <c r="S1160" s="236"/>
      <c r="T1160" s="237"/>
      <c r="AT1160" s="238" t="s">
        <v>154</v>
      </c>
      <c r="AU1160" s="238" t="s">
        <v>85</v>
      </c>
      <c r="AV1160" s="226" t="s">
        <v>85</v>
      </c>
      <c r="AW1160" s="226" t="s">
        <v>31</v>
      </c>
      <c r="AX1160" s="226" t="s">
        <v>75</v>
      </c>
      <c r="AY1160" s="238" t="s">
        <v>146</v>
      </c>
    </row>
    <row r="1161" s="251" customFormat="true" ht="12.8" hidden="false" customHeight="false" outlineLevel="0" collapsed="false">
      <c r="B1161" s="252"/>
      <c r="C1161" s="253"/>
      <c r="D1161" s="229" t="s">
        <v>154</v>
      </c>
      <c r="E1161" s="254"/>
      <c r="F1161" s="255" t="s">
        <v>472</v>
      </c>
      <c r="G1161" s="253"/>
      <c r="H1161" s="256" t="n">
        <v>266.045</v>
      </c>
      <c r="I1161" s="257"/>
      <c r="J1161" s="253"/>
      <c r="K1161" s="253"/>
      <c r="L1161" s="258"/>
      <c r="M1161" s="259"/>
      <c r="N1161" s="260"/>
      <c r="O1161" s="260"/>
      <c r="P1161" s="260"/>
      <c r="Q1161" s="260"/>
      <c r="R1161" s="260"/>
      <c r="S1161" s="260"/>
      <c r="T1161" s="261"/>
      <c r="AT1161" s="262" t="s">
        <v>154</v>
      </c>
      <c r="AU1161" s="262" t="s">
        <v>85</v>
      </c>
      <c r="AV1161" s="251" t="s">
        <v>160</v>
      </c>
      <c r="AW1161" s="251" t="s">
        <v>31</v>
      </c>
      <c r="AX1161" s="251" t="s">
        <v>75</v>
      </c>
      <c r="AY1161" s="262" t="s">
        <v>146</v>
      </c>
    </row>
    <row r="1162" s="239" customFormat="true" ht="12.8" hidden="false" customHeight="false" outlineLevel="0" collapsed="false">
      <c r="B1162" s="240"/>
      <c r="C1162" s="241"/>
      <c r="D1162" s="229" t="s">
        <v>154</v>
      </c>
      <c r="E1162" s="242"/>
      <c r="F1162" s="243" t="s">
        <v>159</v>
      </c>
      <c r="G1162" s="241"/>
      <c r="H1162" s="244" t="n">
        <v>1641.461</v>
      </c>
      <c r="I1162" s="245"/>
      <c r="J1162" s="241"/>
      <c r="K1162" s="241"/>
      <c r="L1162" s="246"/>
      <c r="M1162" s="247"/>
      <c r="N1162" s="248"/>
      <c r="O1162" s="248"/>
      <c r="P1162" s="248"/>
      <c r="Q1162" s="248"/>
      <c r="R1162" s="248"/>
      <c r="S1162" s="248"/>
      <c r="T1162" s="249"/>
      <c r="AT1162" s="250" t="s">
        <v>154</v>
      </c>
      <c r="AU1162" s="250" t="s">
        <v>85</v>
      </c>
      <c r="AV1162" s="239" t="s">
        <v>152</v>
      </c>
      <c r="AW1162" s="239" t="s">
        <v>31</v>
      </c>
      <c r="AX1162" s="239" t="s">
        <v>83</v>
      </c>
      <c r="AY1162" s="250" t="s">
        <v>146</v>
      </c>
    </row>
    <row r="1163" s="31" customFormat="true" ht="24.15" hidden="false" customHeight="true" outlineLevel="0" collapsed="false">
      <c r="A1163" s="24"/>
      <c r="B1163" s="25"/>
      <c r="C1163" s="212" t="s">
        <v>1256</v>
      </c>
      <c r="D1163" s="212" t="s">
        <v>148</v>
      </c>
      <c r="E1163" s="213" t="s">
        <v>1257</v>
      </c>
      <c r="F1163" s="214" t="s">
        <v>1258</v>
      </c>
      <c r="G1163" s="215" t="s">
        <v>260</v>
      </c>
      <c r="H1163" s="216" t="n">
        <v>12</v>
      </c>
      <c r="I1163" s="217"/>
      <c r="J1163" s="218" t="n">
        <f aca="false">ROUND(I1163*H1163,2)</f>
        <v>0</v>
      </c>
      <c r="K1163" s="219"/>
      <c r="L1163" s="30"/>
      <c r="M1163" s="220"/>
      <c r="N1163" s="221" t="s">
        <v>40</v>
      </c>
      <c r="O1163" s="74"/>
      <c r="P1163" s="222" t="n">
        <f aca="false">O1163*H1163</f>
        <v>0</v>
      </c>
      <c r="Q1163" s="222" t="n">
        <v>0.00376</v>
      </c>
      <c r="R1163" s="222" t="n">
        <f aca="false">Q1163*H1163</f>
        <v>0.04512</v>
      </c>
      <c r="S1163" s="222" t="n">
        <v>0</v>
      </c>
      <c r="T1163" s="223" t="n">
        <f aca="false">S1163*H1163</f>
        <v>0</v>
      </c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R1163" s="224" t="s">
        <v>152</v>
      </c>
      <c r="AT1163" s="224" t="s">
        <v>148</v>
      </c>
      <c r="AU1163" s="224" t="s">
        <v>85</v>
      </c>
      <c r="AY1163" s="3" t="s">
        <v>146</v>
      </c>
      <c r="BE1163" s="225" t="n">
        <f aca="false">IF(N1163="základní",J1163,0)</f>
        <v>0</v>
      </c>
      <c r="BF1163" s="225" t="n">
        <f aca="false">IF(N1163="snížená",J1163,0)</f>
        <v>0</v>
      </c>
      <c r="BG1163" s="225" t="n">
        <f aca="false">IF(N1163="zákl. přenesená",J1163,0)</f>
        <v>0</v>
      </c>
      <c r="BH1163" s="225" t="n">
        <f aca="false">IF(N1163="sníž. přenesená",J1163,0)</f>
        <v>0</v>
      </c>
      <c r="BI1163" s="225" t="n">
        <f aca="false">IF(N1163="nulová",J1163,0)</f>
        <v>0</v>
      </c>
      <c r="BJ1163" s="3" t="s">
        <v>83</v>
      </c>
      <c r="BK1163" s="225" t="n">
        <f aca="false">ROUND(I1163*H1163,2)</f>
        <v>0</v>
      </c>
      <c r="BL1163" s="3" t="s">
        <v>152</v>
      </c>
      <c r="BM1163" s="224" t="s">
        <v>1259</v>
      </c>
    </row>
    <row r="1164" s="31" customFormat="true" ht="24.15" hidden="false" customHeight="true" outlineLevel="0" collapsed="false">
      <c r="A1164" s="24"/>
      <c r="B1164" s="25"/>
      <c r="C1164" s="212" t="s">
        <v>1260</v>
      </c>
      <c r="D1164" s="212" t="s">
        <v>148</v>
      </c>
      <c r="E1164" s="213" t="s">
        <v>1261</v>
      </c>
      <c r="F1164" s="214" t="s">
        <v>1262</v>
      </c>
      <c r="G1164" s="215" t="s">
        <v>227</v>
      </c>
      <c r="H1164" s="216" t="n">
        <v>341.612</v>
      </c>
      <c r="I1164" s="217"/>
      <c r="J1164" s="218" t="n">
        <f aca="false">ROUND(I1164*H1164,2)</f>
        <v>0</v>
      </c>
      <c r="K1164" s="219"/>
      <c r="L1164" s="30"/>
      <c r="M1164" s="220"/>
      <c r="N1164" s="221" t="s">
        <v>40</v>
      </c>
      <c r="O1164" s="74"/>
      <c r="P1164" s="222" t="n">
        <f aca="false">O1164*H1164</f>
        <v>0</v>
      </c>
      <c r="Q1164" s="222" t="n">
        <v>0.021</v>
      </c>
      <c r="R1164" s="222" t="n">
        <f aca="false">Q1164*H1164</f>
        <v>7.173852</v>
      </c>
      <c r="S1164" s="222" t="n">
        <v>0</v>
      </c>
      <c r="T1164" s="223" t="n">
        <f aca="false">S1164*H1164</f>
        <v>0</v>
      </c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R1164" s="224" t="s">
        <v>152</v>
      </c>
      <c r="AT1164" s="224" t="s">
        <v>148</v>
      </c>
      <c r="AU1164" s="224" t="s">
        <v>85</v>
      </c>
      <c r="AY1164" s="3" t="s">
        <v>146</v>
      </c>
      <c r="BE1164" s="225" t="n">
        <f aca="false">IF(N1164="základní",J1164,0)</f>
        <v>0</v>
      </c>
      <c r="BF1164" s="225" t="n">
        <f aca="false">IF(N1164="snížená",J1164,0)</f>
        <v>0</v>
      </c>
      <c r="BG1164" s="225" t="n">
        <f aca="false">IF(N1164="zákl. přenesená",J1164,0)</f>
        <v>0</v>
      </c>
      <c r="BH1164" s="225" t="n">
        <f aca="false">IF(N1164="sníž. přenesená",J1164,0)</f>
        <v>0</v>
      </c>
      <c r="BI1164" s="225" t="n">
        <f aca="false">IF(N1164="nulová",J1164,0)</f>
        <v>0</v>
      </c>
      <c r="BJ1164" s="3" t="s">
        <v>83</v>
      </c>
      <c r="BK1164" s="225" t="n">
        <f aca="false">ROUND(I1164*H1164,2)</f>
        <v>0</v>
      </c>
      <c r="BL1164" s="3" t="s">
        <v>152</v>
      </c>
      <c r="BM1164" s="224" t="s">
        <v>1263</v>
      </c>
    </row>
    <row r="1165" s="31" customFormat="true" ht="24.15" hidden="false" customHeight="true" outlineLevel="0" collapsed="false">
      <c r="A1165" s="24"/>
      <c r="B1165" s="25"/>
      <c r="C1165" s="212" t="s">
        <v>1264</v>
      </c>
      <c r="D1165" s="212" t="s">
        <v>148</v>
      </c>
      <c r="E1165" s="213" t="s">
        <v>1265</v>
      </c>
      <c r="F1165" s="214" t="s">
        <v>1266</v>
      </c>
      <c r="G1165" s="215" t="s">
        <v>227</v>
      </c>
      <c r="H1165" s="216" t="n">
        <v>12.5</v>
      </c>
      <c r="I1165" s="217"/>
      <c r="J1165" s="218" t="n">
        <f aca="false">ROUND(I1165*H1165,2)</f>
        <v>0</v>
      </c>
      <c r="K1165" s="219"/>
      <c r="L1165" s="30"/>
      <c r="M1165" s="220"/>
      <c r="N1165" s="221" t="s">
        <v>40</v>
      </c>
      <c r="O1165" s="74"/>
      <c r="P1165" s="222" t="n">
        <f aca="false">O1165*H1165</f>
        <v>0</v>
      </c>
      <c r="Q1165" s="222" t="n">
        <v>0.00828</v>
      </c>
      <c r="R1165" s="222" t="n">
        <f aca="false">Q1165*H1165</f>
        <v>0.1035</v>
      </c>
      <c r="S1165" s="222" t="n">
        <v>0</v>
      </c>
      <c r="T1165" s="223" t="n">
        <f aca="false">S1165*H1165</f>
        <v>0</v>
      </c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R1165" s="224" t="s">
        <v>152</v>
      </c>
      <c r="AT1165" s="224" t="s">
        <v>148</v>
      </c>
      <c r="AU1165" s="224" t="s">
        <v>85</v>
      </c>
      <c r="AY1165" s="3" t="s">
        <v>146</v>
      </c>
      <c r="BE1165" s="225" t="n">
        <f aca="false">IF(N1165="základní",J1165,0)</f>
        <v>0</v>
      </c>
      <c r="BF1165" s="225" t="n">
        <f aca="false">IF(N1165="snížená",J1165,0)</f>
        <v>0</v>
      </c>
      <c r="BG1165" s="225" t="n">
        <f aca="false">IF(N1165="zákl. přenesená",J1165,0)</f>
        <v>0</v>
      </c>
      <c r="BH1165" s="225" t="n">
        <f aca="false">IF(N1165="sníž. přenesená",J1165,0)</f>
        <v>0</v>
      </c>
      <c r="BI1165" s="225" t="n">
        <f aca="false">IF(N1165="nulová",J1165,0)</f>
        <v>0</v>
      </c>
      <c r="BJ1165" s="3" t="s">
        <v>83</v>
      </c>
      <c r="BK1165" s="225" t="n">
        <f aca="false">ROUND(I1165*H1165,2)</f>
        <v>0</v>
      </c>
      <c r="BL1165" s="3" t="s">
        <v>152</v>
      </c>
      <c r="BM1165" s="224" t="s">
        <v>1267</v>
      </c>
    </row>
    <row r="1166" s="226" customFormat="true" ht="12.8" hidden="false" customHeight="false" outlineLevel="0" collapsed="false">
      <c r="B1166" s="227"/>
      <c r="C1166" s="228"/>
      <c r="D1166" s="229" t="s">
        <v>154</v>
      </c>
      <c r="E1166" s="230"/>
      <c r="F1166" s="231" t="s">
        <v>1268</v>
      </c>
      <c r="G1166" s="228"/>
      <c r="H1166" s="232" t="n">
        <v>12.5</v>
      </c>
      <c r="I1166" s="233"/>
      <c r="J1166" s="228"/>
      <c r="K1166" s="228"/>
      <c r="L1166" s="234"/>
      <c r="M1166" s="235"/>
      <c r="N1166" s="236"/>
      <c r="O1166" s="236"/>
      <c r="P1166" s="236"/>
      <c r="Q1166" s="236"/>
      <c r="R1166" s="236"/>
      <c r="S1166" s="236"/>
      <c r="T1166" s="237"/>
      <c r="AT1166" s="238" t="s">
        <v>154</v>
      </c>
      <c r="AU1166" s="238" t="s">
        <v>85</v>
      </c>
      <c r="AV1166" s="226" t="s">
        <v>85</v>
      </c>
      <c r="AW1166" s="226" t="s">
        <v>31</v>
      </c>
      <c r="AX1166" s="226" t="s">
        <v>83</v>
      </c>
      <c r="AY1166" s="238" t="s">
        <v>146</v>
      </c>
    </row>
    <row r="1167" s="31" customFormat="true" ht="14.4" hidden="false" customHeight="true" outlineLevel="0" collapsed="false">
      <c r="A1167" s="24"/>
      <c r="B1167" s="25"/>
      <c r="C1167" s="263" t="s">
        <v>1269</v>
      </c>
      <c r="D1167" s="263" t="s">
        <v>1270</v>
      </c>
      <c r="E1167" s="264" t="s">
        <v>1271</v>
      </c>
      <c r="F1167" s="265" t="s">
        <v>1272</v>
      </c>
      <c r="G1167" s="266" t="s">
        <v>227</v>
      </c>
      <c r="H1167" s="267" t="n">
        <v>12.75</v>
      </c>
      <c r="I1167" s="268"/>
      <c r="J1167" s="269" t="n">
        <f aca="false">ROUND(I1167*H1167,2)</f>
        <v>0</v>
      </c>
      <c r="K1167" s="270"/>
      <c r="L1167" s="271"/>
      <c r="M1167" s="272"/>
      <c r="N1167" s="273" t="s">
        <v>40</v>
      </c>
      <c r="O1167" s="74"/>
      <c r="P1167" s="222" t="n">
        <f aca="false">O1167*H1167</f>
        <v>0</v>
      </c>
      <c r="Q1167" s="222" t="n">
        <v>0.00136</v>
      </c>
      <c r="R1167" s="222" t="n">
        <f aca="false">Q1167*H1167</f>
        <v>0.01734</v>
      </c>
      <c r="S1167" s="222" t="n">
        <v>0</v>
      </c>
      <c r="T1167" s="223" t="n">
        <f aca="false">S1167*H1167</f>
        <v>0</v>
      </c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R1167" s="224" t="s">
        <v>1273</v>
      </c>
      <c r="AT1167" s="224" t="s">
        <v>1270</v>
      </c>
      <c r="AU1167" s="224" t="s">
        <v>85</v>
      </c>
      <c r="AY1167" s="3" t="s">
        <v>146</v>
      </c>
      <c r="BE1167" s="225" t="n">
        <f aca="false">IF(N1167="základní",J1167,0)</f>
        <v>0</v>
      </c>
      <c r="BF1167" s="225" t="n">
        <f aca="false">IF(N1167="snížená",J1167,0)</f>
        <v>0</v>
      </c>
      <c r="BG1167" s="225" t="n">
        <f aca="false">IF(N1167="zákl. přenesená",J1167,0)</f>
        <v>0</v>
      </c>
      <c r="BH1167" s="225" t="n">
        <f aca="false">IF(N1167="sníž. přenesená",J1167,0)</f>
        <v>0</v>
      </c>
      <c r="BI1167" s="225" t="n">
        <f aca="false">IF(N1167="nulová",J1167,0)</f>
        <v>0</v>
      </c>
      <c r="BJ1167" s="3" t="s">
        <v>83</v>
      </c>
      <c r="BK1167" s="225" t="n">
        <f aca="false">ROUND(I1167*H1167,2)</f>
        <v>0</v>
      </c>
      <c r="BL1167" s="3" t="s">
        <v>152</v>
      </c>
      <c r="BM1167" s="224" t="s">
        <v>1274</v>
      </c>
    </row>
    <row r="1168" s="226" customFormat="true" ht="12.8" hidden="false" customHeight="false" outlineLevel="0" collapsed="false">
      <c r="B1168" s="227"/>
      <c r="C1168" s="228"/>
      <c r="D1168" s="229" t="s">
        <v>154</v>
      </c>
      <c r="E1168" s="230"/>
      <c r="F1168" s="231" t="s">
        <v>1275</v>
      </c>
      <c r="G1168" s="228"/>
      <c r="H1168" s="232" t="n">
        <v>12.75</v>
      </c>
      <c r="I1168" s="233"/>
      <c r="J1168" s="228"/>
      <c r="K1168" s="228"/>
      <c r="L1168" s="234"/>
      <c r="M1168" s="235"/>
      <c r="N1168" s="236"/>
      <c r="O1168" s="236"/>
      <c r="P1168" s="236"/>
      <c r="Q1168" s="236"/>
      <c r="R1168" s="236"/>
      <c r="S1168" s="236"/>
      <c r="T1168" s="237"/>
      <c r="AT1168" s="238" t="s">
        <v>154</v>
      </c>
      <c r="AU1168" s="238" t="s">
        <v>85</v>
      </c>
      <c r="AV1168" s="226" t="s">
        <v>85</v>
      </c>
      <c r="AW1168" s="226" t="s">
        <v>31</v>
      </c>
      <c r="AX1168" s="226" t="s">
        <v>83</v>
      </c>
      <c r="AY1168" s="238" t="s">
        <v>146</v>
      </c>
    </row>
    <row r="1169" s="31" customFormat="true" ht="24.15" hidden="false" customHeight="true" outlineLevel="0" collapsed="false">
      <c r="A1169" s="24"/>
      <c r="B1169" s="25"/>
      <c r="C1169" s="212" t="s">
        <v>1276</v>
      </c>
      <c r="D1169" s="212" t="s">
        <v>148</v>
      </c>
      <c r="E1169" s="213" t="s">
        <v>1277</v>
      </c>
      <c r="F1169" s="214" t="s">
        <v>1278</v>
      </c>
      <c r="G1169" s="215" t="s">
        <v>227</v>
      </c>
      <c r="H1169" s="216" t="n">
        <v>1.897</v>
      </c>
      <c r="I1169" s="217"/>
      <c r="J1169" s="218" t="n">
        <f aca="false">ROUND(I1169*H1169,2)</f>
        <v>0</v>
      </c>
      <c r="K1169" s="219"/>
      <c r="L1169" s="30"/>
      <c r="M1169" s="220"/>
      <c r="N1169" s="221" t="s">
        <v>40</v>
      </c>
      <c r="O1169" s="74"/>
      <c r="P1169" s="222" t="n">
        <f aca="false">O1169*H1169</f>
        <v>0</v>
      </c>
      <c r="Q1169" s="222" t="n">
        <v>0</v>
      </c>
      <c r="R1169" s="222" t="n">
        <f aca="false">Q1169*H1169</f>
        <v>0</v>
      </c>
      <c r="S1169" s="222" t="n">
        <v>0</v>
      </c>
      <c r="T1169" s="223" t="n">
        <f aca="false">S1169*H1169</f>
        <v>0</v>
      </c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R1169" s="224" t="s">
        <v>152</v>
      </c>
      <c r="AT1169" s="224" t="s">
        <v>148</v>
      </c>
      <c r="AU1169" s="224" t="s">
        <v>85</v>
      </c>
      <c r="AY1169" s="3" t="s">
        <v>146</v>
      </c>
      <c r="BE1169" s="225" t="n">
        <f aca="false">IF(N1169="základní",J1169,0)</f>
        <v>0</v>
      </c>
      <c r="BF1169" s="225" t="n">
        <f aca="false">IF(N1169="snížená",J1169,0)</f>
        <v>0</v>
      </c>
      <c r="BG1169" s="225" t="n">
        <f aca="false">IF(N1169="zákl. přenesená",J1169,0)</f>
        <v>0</v>
      </c>
      <c r="BH1169" s="225" t="n">
        <f aca="false">IF(N1169="sníž. přenesená",J1169,0)</f>
        <v>0</v>
      </c>
      <c r="BI1169" s="225" t="n">
        <f aca="false">IF(N1169="nulová",J1169,0)</f>
        <v>0</v>
      </c>
      <c r="BJ1169" s="3" t="s">
        <v>83</v>
      </c>
      <c r="BK1169" s="225" t="n">
        <f aca="false">ROUND(I1169*H1169,2)</f>
        <v>0</v>
      </c>
      <c r="BL1169" s="3" t="s">
        <v>152</v>
      </c>
      <c r="BM1169" s="224" t="s">
        <v>1279</v>
      </c>
    </row>
    <row r="1170" s="226" customFormat="true" ht="12.8" hidden="false" customHeight="false" outlineLevel="0" collapsed="false">
      <c r="B1170" s="227"/>
      <c r="C1170" s="228"/>
      <c r="D1170" s="229" t="s">
        <v>154</v>
      </c>
      <c r="E1170" s="230"/>
      <c r="F1170" s="231" t="s">
        <v>1280</v>
      </c>
      <c r="G1170" s="228"/>
      <c r="H1170" s="232" t="n">
        <v>1.897</v>
      </c>
      <c r="I1170" s="233"/>
      <c r="J1170" s="228"/>
      <c r="K1170" s="228"/>
      <c r="L1170" s="234"/>
      <c r="M1170" s="235"/>
      <c r="N1170" s="236"/>
      <c r="O1170" s="236"/>
      <c r="P1170" s="236"/>
      <c r="Q1170" s="236"/>
      <c r="R1170" s="236"/>
      <c r="S1170" s="236"/>
      <c r="T1170" s="237"/>
      <c r="AT1170" s="238" t="s">
        <v>154</v>
      </c>
      <c r="AU1170" s="238" t="s">
        <v>85</v>
      </c>
      <c r="AV1170" s="226" t="s">
        <v>85</v>
      </c>
      <c r="AW1170" s="226" t="s">
        <v>31</v>
      </c>
      <c r="AX1170" s="226" t="s">
        <v>83</v>
      </c>
      <c r="AY1170" s="238" t="s">
        <v>146</v>
      </c>
    </row>
    <row r="1171" s="31" customFormat="true" ht="24.15" hidden="false" customHeight="true" outlineLevel="0" collapsed="false">
      <c r="A1171" s="24"/>
      <c r="B1171" s="25"/>
      <c r="C1171" s="212" t="s">
        <v>1281</v>
      </c>
      <c r="D1171" s="212" t="s">
        <v>148</v>
      </c>
      <c r="E1171" s="213" t="s">
        <v>1282</v>
      </c>
      <c r="F1171" s="214" t="s">
        <v>1283</v>
      </c>
      <c r="G1171" s="215" t="s">
        <v>227</v>
      </c>
      <c r="H1171" s="216" t="n">
        <v>32.372</v>
      </c>
      <c r="I1171" s="217"/>
      <c r="J1171" s="218" t="n">
        <f aca="false">ROUND(I1171*H1171,2)</f>
        <v>0</v>
      </c>
      <c r="K1171" s="219"/>
      <c r="L1171" s="30"/>
      <c r="M1171" s="220"/>
      <c r="N1171" s="221" t="s">
        <v>40</v>
      </c>
      <c r="O1171" s="74"/>
      <c r="P1171" s="222" t="n">
        <f aca="false">O1171*H1171</f>
        <v>0</v>
      </c>
      <c r="Q1171" s="222" t="n">
        <v>0.00438</v>
      </c>
      <c r="R1171" s="222" t="n">
        <f aca="false">Q1171*H1171</f>
        <v>0.14178936</v>
      </c>
      <c r="S1171" s="222" t="n">
        <v>0</v>
      </c>
      <c r="T1171" s="223" t="n">
        <f aca="false">S1171*H1171</f>
        <v>0</v>
      </c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R1171" s="224" t="s">
        <v>152</v>
      </c>
      <c r="AT1171" s="224" t="s">
        <v>148</v>
      </c>
      <c r="AU1171" s="224" t="s">
        <v>85</v>
      </c>
      <c r="AY1171" s="3" t="s">
        <v>146</v>
      </c>
      <c r="BE1171" s="225" t="n">
        <f aca="false">IF(N1171="základní",J1171,0)</f>
        <v>0</v>
      </c>
      <c r="BF1171" s="225" t="n">
        <f aca="false">IF(N1171="snížená",J1171,0)</f>
        <v>0</v>
      </c>
      <c r="BG1171" s="225" t="n">
        <f aca="false">IF(N1171="zákl. přenesená",J1171,0)</f>
        <v>0</v>
      </c>
      <c r="BH1171" s="225" t="n">
        <f aca="false">IF(N1171="sníž. přenesená",J1171,0)</f>
        <v>0</v>
      </c>
      <c r="BI1171" s="225" t="n">
        <f aca="false">IF(N1171="nulová",J1171,0)</f>
        <v>0</v>
      </c>
      <c r="BJ1171" s="3" t="s">
        <v>83</v>
      </c>
      <c r="BK1171" s="225" t="n">
        <f aca="false">ROUND(I1171*H1171,2)</f>
        <v>0</v>
      </c>
      <c r="BL1171" s="3" t="s">
        <v>152</v>
      </c>
      <c r="BM1171" s="224" t="s">
        <v>1284</v>
      </c>
    </row>
    <row r="1172" s="226" customFormat="true" ht="12.8" hidden="false" customHeight="false" outlineLevel="0" collapsed="false">
      <c r="B1172" s="227"/>
      <c r="C1172" s="228"/>
      <c r="D1172" s="229" t="s">
        <v>154</v>
      </c>
      <c r="E1172" s="230"/>
      <c r="F1172" s="231" t="s">
        <v>1285</v>
      </c>
      <c r="G1172" s="228"/>
      <c r="H1172" s="232" t="n">
        <v>32.372</v>
      </c>
      <c r="I1172" s="233"/>
      <c r="J1172" s="228"/>
      <c r="K1172" s="228"/>
      <c r="L1172" s="234"/>
      <c r="M1172" s="235"/>
      <c r="N1172" s="236"/>
      <c r="O1172" s="236"/>
      <c r="P1172" s="236"/>
      <c r="Q1172" s="236"/>
      <c r="R1172" s="236"/>
      <c r="S1172" s="236"/>
      <c r="T1172" s="237"/>
      <c r="AT1172" s="238" t="s">
        <v>154</v>
      </c>
      <c r="AU1172" s="238" t="s">
        <v>85</v>
      </c>
      <c r="AV1172" s="226" t="s">
        <v>85</v>
      </c>
      <c r="AW1172" s="226" t="s">
        <v>31</v>
      </c>
      <c r="AX1172" s="226" t="s">
        <v>75</v>
      </c>
      <c r="AY1172" s="238" t="s">
        <v>146</v>
      </c>
    </row>
    <row r="1173" s="239" customFormat="true" ht="12.8" hidden="false" customHeight="false" outlineLevel="0" collapsed="false">
      <c r="B1173" s="240"/>
      <c r="C1173" s="241"/>
      <c r="D1173" s="229" t="s">
        <v>154</v>
      </c>
      <c r="E1173" s="242"/>
      <c r="F1173" s="243" t="s">
        <v>159</v>
      </c>
      <c r="G1173" s="241"/>
      <c r="H1173" s="244" t="n">
        <v>32.372</v>
      </c>
      <c r="I1173" s="245"/>
      <c r="J1173" s="241"/>
      <c r="K1173" s="241"/>
      <c r="L1173" s="246"/>
      <c r="M1173" s="247"/>
      <c r="N1173" s="248"/>
      <c r="O1173" s="248"/>
      <c r="P1173" s="248"/>
      <c r="Q1173" s="248"/>
      <c r="R1173" s="248"/>
      <c r="S1173" s="248"/>
      <c r="T1173" s="249"/>
      <c r="AT1173" s="250" t="s">
        <v>154</v>
      </c>
      <c r="AU1173" s="250" t="s">
        <v>85</v>
      </c>
      <c r="AV1173" s="239" t="s">
        <v>152</v>
      </c>
      <c r="AW1173" s="239" t="s">
        <v>31</v>
      </c>
      <c r="AX1173" s="239" t="s">
        <v>83</v>
      </c>
      <c r="AY1173" s="250" t="s">
        <v>146</v>
      </c>
    </row>
    <row r="1174" s="31" customFormat="true" ht="24.15" hidden="false" customHeight="true" outlineLevel="0" collapsed="false">
      <c r="A1174" s="24"/>
      <c r="B1174" s="25"/>
      <c r="C1174" s="212" t="s">
        <v>1286</v>
      </c>
      <c r="D1174" s="212" t="s">
        <v>148</v>
      </c>
      <c r="E1174" s="213" t="s">
        <v>1287</v>
      </c>
      <c r="F1174" s="214" t="s">
        <v>1288</v>
      </c>
      <c r="G1174" s="215" t="s">
        <v>227</v>
      </c>
      <c r="H1174" s="216" t="n">
        <v>4.41</v>
      </c>
      <c r="I1174" s="217"/>
      <c r="J1174" s="218" t="n">
        <f aca="false">ROUND(I1174*H1174,2)</f>
        <v>0</v>
      </c>
      <c r="K1174" s="219"/>
      <c r="L1174" s="30"/>
      <c r="M1174" s="220"/>
      <c r="N1174" s="221" t="s">
        <v>40</v>
      </c>
      <c r="O1174" s="74"/>
      <c r="P1174" s="222" t="n">
        <f aca="false">O1174*H1174</f>
        <v>0</v>
      </c>
      <c r="Q1174" s="222" t="n">
        <v>0.00828</v>
      </c>
      <c r="R1174" s="222" t="n">
        <f aca="false">Q1174*H1174</f>
        <v>0.0365148</v>
      </c>
      <c r="S1174" s="222" t="n">
        <v>0</v>
      </c>
      <c r="T1174" s="223" t="n">
        <f aca="false">S1174*H1174</f>
        <v>0</v>
      </c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R1174" s="224" t="s">
        <v>152</v>
      </c>
      <c r="AT1174" s="224" t="s">
        <v>148</v>
      </c>
      <c r="AU1174" s="224" t="s">
        <v>85</v>
      </c>
      <c r="AY1174" s="3" t="s">
        <v>146</v>
      </c>
      <c r="BE1174" s="225" t="n">
        <f aca="false">IF(N1174="základní",J1174,0)</f>
        <v>0</v>
      </c>
      <c r="BF1174" s="225" t="n">
        <f aca="false">IF(N1174="snížená",J1174,0)</f>
        <v>0</v>
      </c>
      <c r="BG1174" s="225" t="n">
        <f aca="false">IF(N1174="zákl. přenesená",J1174,0)</f>
        <v>0</v>
      </c>
      <c r="BH1174" s="225" t="n">
        <f aca="false">IF(N1174="sníž. přenesená",J1174,0)</f>
        <v>0</v>
      </c>
      <c r="BI1174" s="225" t="n">
        <f aca="false">IF(N1174="nulová",J1174,0)</f>
        <v>0</v>
      </c>
      <c r="BJ1174" s="3" t="s">
        <v>83</v>
      </c>
      <c r="BK1174" s="225" t="n">
        <f aca="false">ROUND(I1174*H1174,2)</f>
        <v>0</v>
      </c>
      <c r="BL1174" s="3" t="s">
        <v>152</v>
      </c>
      <c r="BM1174" s="224" t="s">
        <v>1289</v>
      </c>
    </row>
    <row r="1175" s="226" customFormat="true" ht="12.8" hidden="false" customHeight="false" outlineLevel="0" collapsed="false">
      <c r="B1175" s="227"/>
      <c r="C1175" s="228"/>
      <c r="D1175" s="229" t="s">
        <v>154</v>
      </c>
      <c r="E1175" s="230"/>
      <c r="F1175" s="231" t="s">
        <v>1290</v>
      </c>
      <c r="G1175" s="228"/>
      <c r="H1175" s="232" t="n">
        <v>4.41</v>
      </c>
      <c r="I1175" s="233"/>
      <c r="J1175" s="228"/>
      <c r="K1175" s="228"/>
      <c r="L1175" s="234"/>
      <c r="M1175" s="235"/>
      <c r="N1175" s="236"/>
      <c r="O1175" s="236"/>
      <c r="P1175" s="236"/>
      <c r="Q1175" s="236"/>
      <c r="R1175" s="236"/>
      <c r="S1175" s="236"/>
      <c r="T1175" s="237"/>
      <c r="AT1175" s="238" t="s">
        <v>154</v>
      </c>
      <c r="AU1175" s="238" t="s">
        <v>85</v>
      </c>
      <c r="AV1175" s="226" t="s">
        <v>85</v>
      </c>
      <c r="AW1175" s="226" t="s">
        <v>31</v>
      </c>
      <c r="AX1175" s="226" t="s">
        <v>83</v>
      </c>
      <c r="AY1175" s="238" t="s">
        <v>146</v>
      </c>
    </row>
    <row r="1176" s="31" customFormat="true" ht="24.15" hidden="false" customHeight="true" outlineLevel="0" collapsed="false">
      <c r="A1176" s="24"/>
      <c r="B1176" s="25"/>
      <c r="C1176" s="212" t="s">
        <v>1291</v>
      </c>
      <c r="D1176" s="212" t="s">
        <v>148</v>
      </c>
      <c r="E1176" s="213" t="s">
        <v>1292</v>
      </c>
      <c r="F1176" s="214" t="s">
        <v>1293</v>
      </c>
      <c r="G1176" s="215" t="s">
        <v>227</v>
      </c>
      <c r="H1176" s="216" t="n">
        <v>12.475</v>
      </c>
      <c r="I1176" s="217"/>
      <c r="J1176" s="218" t="n">
        <f aca="false">ROUND(I1176*H1176,2)</f>
        <v>0</v>
      </c>
      <c r="K1176" s="219"/>
      <c r="L1176" s="30"/>
      <c r="M1176" s="220"/>
      <c r="N1176" s="221" t="s">
        <v>40</v>
      </c>
      <c r="O1176" s="74"/>
      <c r="P1176" s="222" t="n">
        <f aca="false">O1176*H1176</f>
        <v>0</v>
      </c>
      <c r="Q1176" s="222" t="n">
        <v>0.00478</v>
      </c>
      <c r="R1176" s="222" t="n">
        <f aca="false">Q1176*H1176</f>
        <v>0.0596305</v>
      </c>
      <c r="S1176" s="222" t="n">
        <v>0</v>
      </c>
      <c r="T1176" s="223" t="n">
        <f aca="false">S1176*H1176</f>
        <v>0</v>
      </c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R1176" s="224" t="s">
        <v>152</v>
      </c>
      <c r="AT1176" s="224" t="s">
        <v>148</v>
      </c>
      <c r="AU1176" s="224" t="s">
        <v>85</v>
      </c>
      <c r="AY1176" s="3" t="s">
        <v>146</v>
      </c>
      <c r="BE1176" s="225" t="n">
        <f aca="false">IF(N1176="základní",J1176,0)</f>
        <v>0</v>
      </c>
      <c r="BF1176" s="225" t="n">
        <f aca="false">IF(N1176="snížená",J1176,0)</f>
        <v>0</v>
      </c>
      <c r="BG1176" s="225" t="n">
        <f aca="false">IF(N1176="zákl. přenesená",J1176,0)</f>
        <v>0</v>
      </c>
      <c r="BH1176" s="225" t="n">
        <f aca="false">IF(N1176="sníž. přenesená",J1176,0)</f>
        <v>0</v>
      </c>
      <c r="BI1176" s="225" t="n">
        <f aca="false">IF(N1176="nulová",J1176,0)</f>
        <v>0</v>
      </c>
      <c r="BJ1176" s="3" t="s">
        <v>83</v>
      </c>
      <c r="BK1176" s="225" t="n">
        <f aca="false">ROUND(I1176*H1176,2)</f>
        <v>0</v>
      </c>
      <c r="BL1176" s="3" t="s">
        <v>152</v>
      </c>
      <c r="BM1176" s="224" t="s">
        <v>1294</v>
      </c>
    </row>
    <row r="1177" s="226" customFormat="true" ht="12.8" hidden="false" customHeight="false" outlineLevel="0" collapsed="false">
      <c r="B1177" s="227"/>
      <c r="C1177" s="228"/>
      <c r="D1177" s="229" t="s">
        <v>154</v>
      </c>
      <c r="E1177" s="230"/>
      <c r="F1177" s="231" t="s">
        <v>1295</v>
      </c>
      <c r="G1177" s="228"/>
      <c r="H1177" s="232" t="n">
        <v>4.41</v>
      </c>
      <c r="I1177" s="233"/>
      <c r="J1177" s="228"/>
      <c r="K1177" s="228"/>
      <c r="L1177" s="234"/>
      <c r="M1177" s="235"/>
      <c r="N1177" s="236"/>
      <c r="O1177" s="236"/>
      <c r="P1177" s="236"/>
      <c r="Q1177" s="236"/>
      <c r="R1177" s="236"/>
      <c r="S1177" s="236"/>
      <c r="T1177" s="237"/>
      <c r="AT1177" s="238" t="s">
        <v>154</v>
      </c>
      <c r="AU1177" s="238" t="s">
        <v>85</v>
      </c>
      <c r="AV1177" s="226" t="s">
        <v>85</v>
      </c>
      <c r="AW1177" s="226" t="s">
        <v>31</v>
      </c>
      <c r="AX1177" s="226" t="s">
        <v>75</v>
      </c>
      <c r="AY1177" s="238" t="s">
        <v>146</v>
      </c>
    </row>
    <row r="1178" s="226" customFormat="true" ht="12.8" hidden="false" customHeight="false" outlineLevel="0" collapsed="false">
      <c r="B1178" s="227"/>
      <c r="C1178" s="228"/>
      <c r="D1178" s="229" t="s">
        <v>154</v>
      </c>
      <c r="E1178" s="230"/>
      <c r="F1178" s="231" t="s">
        <v>1296</v>
      </c>
      <c r="G1178" s="228"/>
      <c r="H1178" s="232" t="n">
        <v>1.225</v>
      </c>
      <c r="I1178" s="233"/>
      <c r="J1178" s="228"/>
      <c r="K1178" s="228"/>
      <c r="L1178" s="234"/>
      <c r="M1178" s="235"/>
      <c r="N1178" s="236"/>
      <c r="O1178" s="236"/>
      <c r="P1178" s="236"/>
      <c r="Q1178" s="236"/>
      <c r="R1178" s="236"/>
      <c r="S1178" s="236"/>
      <c r="T1178" s="237"/>
      <c r="AT1178" s="238" t="s">
        <v>154</v>
      </c>
      <c r="AU1178" s="238" t="s">
        <v>85</v>
      </c>
      <c r="AV1178" s="226" t="s">
        <v>85</v>
      </c>
      <c r="AW1178" s="226" t="s">
        <v>31</v>
      </c>
      <c r="AX1178" s="226" t="s">
        <v>75</v>
      </c>
      <c r="AY1178" s="238" t="s">
        <v>146</v>
      </c>
    </row>
    <row r="1179" s="226" customFormat="true" ht="12.8" hidden="false" customHeight="false" outlineLevel="0" collapsed="false">
      <c r="B1179" s="227"/>
      <c r="C1179" s="228"/>
      <c r="D1179" s="229" t="s">
        <v>154</v>
      </c>
      <c r="E1179" s="230"/>
      <c r="F1179" s="231" t="s">
        <v>1297</v>
      </c>
      <c r="G1179" s="228"/>
      <c r="H1179" s="232" t="n">
        <v>6.84</v>
      </c>
      <c r="I1179" s="233"/>
      <c r="J1179" s="228"/>
      <c r="K1179" s="228"/>
      <c r="L1179" s="234"/>
      <c r="M1179" s="235"/>
      <c r="N1179" s="236"/>
      <c r="O1179" s="236"/>
      <c r="P1179" s="236"/>
      <c r="Q1179" s="236"/>
      <c r="R1179" s="236"/>
      <c r="S1179" s="236"/>
      <c r="T1179" s="237"/>
      <c r="AT1179" s="238" t="s">
        <v>154</v>
      </c>
      <c r="AU1179" s="238" t="s">
        <v>85</v>
      </c>
      <c r="AV1179" s="226" t="s">
        <v>85</v>
      </c>
      <c r="AW1179" s="226" t="s">
        <v>31</v>
      </c>
      <c r="AX1179" s="226" t="s">
        <v>75</v>
      </c>
      <c r="AY1179" s="238" t="s">
        <v>146</v>
      </c>
    </row>
    <row r="1180" s="239" customFormat="true" ht="12.8" hidden="false" customHeight="false" outlineLevel="0" collapsed="false">
      <c r="B1180" s="240"/>
      <c r="C1180" s="241"/>
      <c r="D1180" s="229" t="s">
        <v>154</v>
      </c>
      <c r="E1180" s="242"/>
      <c r="F1180" s="243" t="s">
        <v>159</v>
      </c>
      <c r="G1180" s="241"/>
      <c r="H1180" s="244" t="n">
        <v>12.475</v>
      </c>
      <c r="I1180" s="245"/>
      <c r="J1180" s="241"/>
      <c r="K1180" s="241"/>
      <c r="L1180" s="246"/>
      <c r="M1180" s="247"/>
      <c r="N1180" s="248"/>
      <c r="O1180" s="248"/>
      <c r="P1180" s="248"/>
      <c r="Q1180" s="248"/>
      <c r="R1180" s="248"/>
      <c r="S1180" s="248"/>
      <c r="T1180" s="249"/>
      <c r="AT1180" s="250" t="s">
        <v>154</v>
      </c>
      <c r="AU1180" s="250" t="s">
        <v>85</v>
      </c>
      <c r="AV1180" s="239" t="s">
        <v>152</v>
      </c>
      <c r="AW1180" s="239" t="s">
        <v>31</v>
      </c>
      <c r="AX1180" s="239" t="s">
        <v>83</v>
      </c>
      <c r="AY1180" s="250" t="s">
        <v>146</v>
      </c>
    </row>
    <row r="1181" s="31" customFormat="true" ht="24.15" hidden="false" customHeight="true" outlineLevel="0" collapsed="false">
      <c r="A1181" s="24"/>
      <c r="B1181" s="25"/>
      <c r="C1181" s="212" t="s">
        <v>1298</v>
      </c>
      <c r="D1181" s="212" t="s">
        <v>148</v>
      </c>
      <c r="E1181" s="213" t="s">
        <v>1299</v>
      </c>
      <c r="F1181" s="214" t="s">
        <v>1300</v>
      </c>
      <c r="G1181" s="215" t="s">
        <v>227</v>
      </c>
      <c r="H1181" s="216" t="n">
        <v>8.5</v>
      </c>
      <c r="I1181" s="217"/>
      <c r="J1181" s="218" t="n">
        <f aca="false">ROUND(I1181*H1181,2)</f>
        <v>0</v>
      </c>
      <c r="K1181" s="219"/>
      <c r="L1181" s="30"/>
      <c r="M1181" s="220"/>
      <c r="N1181" s="221" t="s">
        <v>40</v>
      </c>
      <c r="O1181" s="74"/>
      <c r="P1181" s="222" t="n">
        <f aca="false">O1181*H1181</f>
        <v>0</v>
      </c>
      <c r="Q1181" s="222" t="n">
        <v>0.00438</v>
      </c>
      <c r="R1181" s="222" t="n">
        <f aca="false">Q1181*H1181</f>
        <v>0.03723</v>
      </c>
      <c r="S1181" s="222" t="n">
        <v>0</v>
      </c>
      <c r="T1181" s="223" t="n">
        <f aca="false">S1181*H1181</f>
        <v>0</v>
      </c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R1181" s="224" t="s">
        <v>152</v>
      </c>
      <c r="AT1181" s="224" t="s">
        <v>148</v>
      </c>
      <c r="AU1181" s="224" t="s">
        <v>85</v>
      </c>
      <c r="AY1181" s="3" t="s">
        <v>146</v>
      </c>
      <c r="BE1181" s="225" t="n">
        <f aca="false">IF(N1181="základní",J1181,0)</f>
        <v>0</v>
      </c>
      <c r="BF1181" s="225" t="n">
        <f aca="false">IF(N1181="snížená",J1181,0)</f>
        <v>0</v>
      </c>
      <c r="BG1181" s="225" t="n">
        <f aca="false">IF(N1181="zákl. přenesená",J1181,0)</f>
        <v>0</v>
      </c>
      <c r="BH1181" s="225" t="n">
        <f aca="false">IF(N1181="sníž. přenesená",J1181,0)</f>
        <v>0</v>
      </c>
      <c r="BI1181" s="225" t="n">
        <f aca="false">IF(N1181="nulová",J1181,0)</f>
        <v>0</v>
      </c>
      <c r="BJ1181" s="3" t="s">
        <v>83</v>
      </c>
      <c r="BK1181" s="225" t="n">
        <f aca="false">ROUND(I1181*H1181,2)</f>
        <v>0</v>
      </c>
      <c r="BL1181" s="3" t="s">
        <v>152</v>
      </c>
      <c r="BM1181" s="224" t="s">
        <v>1301</v>
      </c>
    </row>
    <row r="1182" s="226" customFormat="true" ht="12.8" hidden="false" customHeight="false" outlineLevel="0" collapsed="false">
      <c r="B1182" s="227"/>
      <c r="C1182" s="228"/>
      <c r="D1182" s="229" t="s">
        <v>154</v>
      </c>
      <c r="E1182" s="230"/>
      <c r="F1182" s="231" t="s">
        <v>1302</v>
      </c>
      <c r="G1182" s="228"/>
      <c r="H1182" s="232" t="n">
        <v>8.5</v>
      </c>
      <c r="I1182" s="233"/>
      <c r="J1182" s="228"/>
      <c r="K1182" s="228"/>
      <c r="L1182" s="234"/>
      <c r="M1182" s="235"/>
      <c r="N1182" s="236"/>
      <c r="O1182" s="236"/>
      <c r="P1182" s="236"/>
      <c r="Q1182" s="236"/>
      <c r="R1182" s="236"/>
      <c r="S1182" s="236"/>
      <c r="T1182" s="237"/>
      <c r="AT1182" s="238" t="s">
        <v>154</v>
      </c>
      <c r="AU1182" s="238" t="s">
        <v>85</v>
      </c>
      <c r="AV1182" s="226" t="s">
        <v>85</v>
      </c>
      <c r="AW1182" s="226" t="s">
        <v>31</v>
      </c>
      <c r="AX1182" s="226" t="s">
        <v>83</v>
      </c>
      <c r="AY1182" s="238" t="s">
        <v>146</v>
      </c>
    </row>
    <row r="1183" s="31" customFormat="true" ht="24.15" hidden="false" customHeight="true" outlineLevel="0" collapsed="false">
      <c r="A1183" s="24"/>
      <c r="B1183" s="25"/>
      <c r="C1183" s="212" t="s">
        <v>1303</v>
      </c>
      <c r="D1183" s="212" t="s">
        <v>148</v>
      </c>
      <c r="E1183" s="213" t="s">
        <v>1304</v>
      </c>
      <c r="F1183" s="214" t="s">
        <v>1305</v>
      </c>
      <c r="G1183" s="215" t="s">
        <v>662</v>
      </c>
      <c r="H1183" s="216" t="n">
        <v>15.4</v>
      </c>
      <c r="I1183" s="217"/>
      <c r="J1183" s="218" t="n">
        <f aca="false">ROUND(I1183*H1183,2)</f>
        <v>0</v>
      </c>
      <c r="K1183" s="219"/>
      <c r="L1183" s="30"/>
      <c r="M1183" s="220"/>
      <c r="N1183" s="221" t="s">
        <v>40</v>
      </c>
      <c r="O1183" s="74"/>
      <c r="P1183" s="222" t="n">
        <f aca="false">O1183*H1183</f>
        <v>0</v>
      </c>
      <c r="Q1183" s="222" t="n">
        <v>0</v>
      </c>
      <c r="R1183" s="222" t="n">
        <f aca="false">Q1183*H1183</f>
        <v>0</v>
      </c>
      <c r="S1183" s="222" t="n">
        <v>0</v>
      </c>
      <c r="T1183" s="223" t="n">
        <f aca="false">S1183*H1183</f>
        <v>0</v>
      </c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R1183" s="224" t="s">
        <v>152</v>
      </c>
      <c r="AT1183" s="224" t="s">
        <v>148</v>
      </c>
      <c r="AU1183" s="224" t="s">
        <v>85</v>
      </c>
      <c r="AY1183" s="3" t="s">
        <v>146</v>
      </c>
      <c r="BE1183" s="225" t="n">
        <f aca="false">IF(N1183="základní",J1183,0)</f>
        <v>0</v>
      </c>
      <c r="BF1183" s="225" t="n">
        <f aca="false">IF(N1183="snížená",J1183,0)</f>
        <v>0</v>
      </c>
      <c r="BG1183" s="225" t="n">
        <f aca="false">IF(N1183="zákl. přenesená",J1183,0)</f>
        <v>0</v>
      </c>
      <c r="BH1183" s="225" t="n">
        <f aca="false">IF(N1183="sníž. přenesená",J1183,0)</f>
        <v>0</v>
      </c>
      <c r="BI1183" s="225" t="n">
        <f aca="false">IF(N1183="nulová",J1183,0)</f>
        <v>0</v>
      </c>
      <c r="BJ1183" s="3" t="s">
        <v>83</v>
      </c>
      <c r="BK1183" s="225" t="n">
        <f aca="false">ROUND(I1183*H1183,2)</f>
        <v>0</v>
      </c>
      <c r="BL1183" s="3" t="s">
        <v>152</v>
      </c>
      <c r="BM1183" s="224" t="s">
        <v>1306</v>
      </c>
    </row>
    <row r="1184" s="226" customFormat="true" ht="12.8" hidden="false" customHeight="false" outlineLevel="0" collapsed="false">
      <c r="B1184" s="227"/>
      <c r="C1184" s="228"/>
      <c r="D1184" s="229" t="s">
        <v>154</v>
      </c>
      <c r="E1184" s="230"/>
      <c r="F1184" s="231" t="s">
        <v>1307</v>
      </c>
      <c r="G1184" s="228"/>
      <c r="H1184" s="232" t="n">
        <v>15.4</v>
      </c>
      <c r="I1184" s="233"/>
      <c r="J1184" s="228"/>
      <c r="K1184" s="228"/>
      <c r="L1184" s="234"/>
      <c r="M1184" s="235"/>
      <c r="N1184" s="236"/>
      <c r="O1184" s="236"/>
      <c r="P1184" s="236"/>
      <c r="Q1184" s="236"/>
      <c r="R1184" s="236"/>
      <c r="S1184" s="236"/>
      <c r="T1184" s="237"/>
      <c r="AT1184" s="238" t="s">
        <v>154</v>
      </c>
      <c r="AU1184" s="238" t="s">
        <v>85</v>
      </c>
      <c r="AV1184" s="226" t="s">
        <v>85</v>
      </c>
      <c r="AW1184" s="226" t="s">
        <v>31</v>
      </c>
      <c r="AX1184" s="226" t="s">
        <v>83</v>
      </c>
      <c r="AY1184" s="238" t="s">
        <v>146</v>
      </c>
    </row>
    <row r="1185" s="31" customFormat="true" ht="24.15" hidden="false" customHeight="true" outlineLevel="0" collapsed="false">
      <c r="A1185" s="24"/>
      <c r="B1185" s="25"/>
      <c r="C1185" s="212" t="s">
        <v>1308</v>
      </c>
      <c r="D1185" s="212" t="s">
        <v>148</v>
      </c>
      <c r="E1185" s="213" t="s">
        <v>1309</v>
      </c>
      <c r="F1185" s="214" t="s">
        <v>1310</v>
      </c>
      <c r="G1185" s="215" t="s">
        <v>227</v>
      </c>
      <c r="H1185" s="216" t="n">
        <v>22.993</v>
      </c>
      <c r="I1185" s="217"/>
      <c r="J1185" s="218" t="n">
        <f aca="false">ROUND(I1185*H1185,2)</f>
        <v>0</v>
      </c>
      <c r="K1185" s="219"/>
      <c r="L1185" s="30"/>
      <c r="M1185" s="220"/>
      <c r="N1185" s="221" t="s">
        <v>40</v>
      </c>
      <c r="O1185" s="74"/>
      <c r="P1185" s="222" t="n">
        <f aca="false">O1185*H1185</f>
        <v>0</v>
      </c>
      <c r="Q1185" s="222" t="n">
        <v>0.00825</v>
      </c>
      <c r="R1185" s="222" t="n">
        <f aca="false">Q1185*H1185</f>
        <v>0.18969225</v>
      </c>
      <c r="S1185" s="222" t="n">
        <v>0</v>
      </c>
      <c r="T1185" s="223" t="n">
        <f aca="false">S1185*H1185</f>
        <v>0</v>
      </c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R1185" s="224" t="s">
        <v>152</v>
      </c>
      <c r="AT1185" s="224" t="s">
        <v>148</v>
      </c>
      <c r="AU1185" s="224" t="s">
        <v>85</v>
      </c>
      <c r="AY1185" s="3" t="s">
        <v>146</v>
      </c>
      <c r="BE1185" s="225" t="n">
        <f aca="false">IF(N1185="základní",J1185,0)</f>
        <v>0</v>
      </c>
      <c r="BF1185" s="225" t="n">
        <f aca="false">IF(N1185="snížená",J1185,0)</f>
        <v>0</v>
      </c>
      <c r="BG1185" s="225" t="n">
        <f aca="false">IF(N1185="zákl. přenesená",J1185,0)</f>
        <v>0</v>
      </c>
      <c r="BH1185" s="225" t="n">
        <f aca="false">IF(N1185="sníž. přenesená",J1185,0)</f>
        <v>0</v>
      </c>
      <c r="BI1185" s="225" t="n">
        <f aca="false">IF(N1185="nulová",J1185,0)</f>
        <v>0</v>
      </c>
      <c r="BJ1185" s="3" t="s">
        <v>83</v>
      </c>
      <c r="BK1185" s="225" t="n">
        <f aca="false">ROUND(I1185*H1185,2)</f>
        <v>0</v>
      </c>
      <c r="BL1185" s="3" t="s">
        <v>152</v>
      </c>
      <c r="BM1185" s="224" t="s">
        <v>1311</v>
      </c>
    </row>
    <row r="1186" s="226" customFormat="true" ht="12.8" hidden="false" customHeight="false" outlineLevel="0" collapsed="false">
      <c r="B1186" s="227"/>
      <c r="C1186" s="228"/>
      <c r="D1186" s="229" t="s">
        <v>154</v>
      </c>
      <c r="E1186" s="230"/>
      <c r="F1186" s="231" t="s">
        <v>1312</v>
      </c>
      <c r="G1186" s="228"/>
      <c r="H1186" s="232" t="n">
        <v>22.993</v>
      </c>
      <c r="I1186" s="233"/>
      <c r="J1186" s="228"/>
      <c r="K1186" s="228"/>
      <c r="L1186" s="234"/>
      <c r="M1186" s="235"/>
      <c r="N1186" s="236"/>
      <c r="O1186" s="236"/>
      <c r="P1186" s="236"/>
      <c r="Q1186" s="236"/>
      <c r="R1186" s="236"/>
      <c r="S1186" s="236"/>
      <c r="T1186" s="237"/>
      <c r="AT1186" s="238" t="s">
        <v>154</v>
      </c>
      <c r="AU1186" s="238" t="s">
        <v>85</v>
      </c>
      <c r="AV1186" s="226" t="s">
        <v>85</v>
      </c>
      <c r="AW1186" s="226" t="s">
        <v>31</v>
      </c>
      <c r="AX1186" s="226" t="s">
        <v>83</v>
      </c>
      <c r="AY1186" s="238" t="s">
        <v>146</v>
      </c>
    </row>
    <row r="1187" s="31" customFormat="true" ht="14.4" hidden="false" customHeight="true" outlineLevel="0" collapsed="false">
      <c r="A1187" s="24"/>
      <c r="B1187" s="25"/>
      <c r="C1187" s="263" t="s">
        <v>1313</v>
      </c>
      <c r="D1187" s="263" t="s">
        <v>1270</v>
      </c>
      <c r="E1187" s="264" t="s">
        <v>1314</v>
      </c>
      <c r="F1187" s="265" t="s">
        <v>1315</v>
      </c>
      <c r="G1187" s="266" t="s">
        <v>227</v>
      </c>
      <c r="H1187" s="267" t="n">
        <v>23.453</v>
      </c>
      <c r="I1187" s="268"/>
      <c r="J1187" s="269" t="n">
        <f aca="false">ROUND(I1187*H1187,2)</f>
        <v>0</v>
      </c>
      <c r="K1187" s="270"/>
      <c r="L1187" s="271"/>
      <c r="M1187" s="272"/>
      <c r="N1187" s="273" t="s">
        <v>40</v>
      </c>
      <c r="O1187" s="74"/>
      <c r="P1187" s="222" t="n">
        <f aca="false">O1187*H1187</f>
        <v>0</v>
      </c>
      <c r="Q1187" s="222" t="n">
        <v>0.00051</v>
      </c>
      <c r="R1187" s="222" t="n">
        <f aca="false">Q1187*H1187</f>
        <v>0.01196103</v>
      </c>
      <c r="S1187" s="222" t="n">
        <v>0</v>
      </c>
      <c r="T1187" s="223" t="n">
        <f aca="false">S1187*H1187</f>
        <v>0</v>
      </c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R1187" s="224" t="s">
        <v>1273</v>
      </c>
      <c r="AT1187" s="224" t="s">
        <v>1270</v>
      </c>
      <c r="AU1187" s="224" t="s">
        <v>85</v>
      </c>
      <c r="AY1187" s="3" t="s">
        <v>146</v>
      </c>
      <c r="BE1187" s="225" t="n">
        <f aca="false">IF(N1187="základní",J1187,0)</f>
        <v>0</v>
      </c>
      <c r="BF1187" s="225" t="n">
        <f aca="false">IF(N1187="snížená",J1187,0)</f>
        <v>0</v>
      </c>
      <c r="BG1187" s="225" t="n">
        <f aca="false">IF(N1187="zákl. přenesená",J1187,0)</f>
        <v>0</v>
      </c>
      <c r="BH1187" s="225" t="n">
        <f aca="false">IF(N1187="sníž. přenesená",J1187,0)</f>
        <v>0</v>
      </c>
      <c r="BI1187" s="225" t="n">
        <f aca="false">IF(N1187="nulová",J1187,0)</f>
        <v>0</v>
      </c>
      <c r="BJ1187" s="3" t="s">
        <v>83</v>
      </c>
      <c r="BK1187" s="225" t="n">
        <f aca="false">ROUND(I1187*H1187,2)</f>
        <v>0</v>
      </c>
      <c r="BL1187" s="3" t="s">
        <v>152</v>
      </c>
      <c r="BM1187" s="224" t="s">
        <v>1316</v>
      </c>
    </row>
    <row r="1188" s="226" customFormat="true" ht="12.8" hidden="false" customHeight="false" outlineLevel="0" collapsed="false">
      <c r="B1188" s="227"/>
      <c r="C1188" s="228"/>
      <c r="D1188" s="229" t="s">
        <v>154</v>
      </c>
      <c r="E1188" s="228"/>
      <c r="F1188" s="231" t="s">
        <v>1317</v>
      </c>
      <c r="G1188" s="228"/>
      <c r="H1188" s="232" t="n">
        <v>23.453</v>
      </c>
      <c r="I1188" s="233"/>
      <c r="J1188" s="228"/>
      <c r="K1188" s="228"/>
      <c r="L1188" s="234"/>
      <c r="M1188" s="235"/>
      <c r="N1188" s="236"/>
      <c r="O1188" s="236"/>
      <c r="P1188" s="236"/>
      <c r="Q1188" s="236"/>
      <c r="R1188" s="236"/>
      <c r="S1188" s="236"/>
      <c r="T1188" s="237"/>
      <c r="AT1188" s="238" t="s">
        <v>154</v>
      </c>
      <c r="AU1188" s="238" t="s">
        <v>85</v>
      </c>
      <c r="AV1188" s="226" t="s">
        <v>85</v>
      </c>
      <c r="AW1188" s="226" t="s">
        <v>3</v>
      </c>
      <c r="AX1188" s="226" t="s">
        <v>83</v>
      </c>
      <c r="AY1188" s="238" t="s">
        <v>146</v>
      </c>
    </row>
    <row r="1189" s="31" customFormat="true" ht="24.15" hidden="false" customHeight="true" outlineLevel="0" collapsed="false">
      <c r="A1189" s="24"/>
      <c r="B1189" s="25"/>
      <c r="C1189" s="212" t="s">
        <v>1318</v>
      </c>
      <c r="D1189" s="212" t="s">
        <v>148</v>
      </c>
      <c r="E1189" s="213" t="s">
        <v>1319</v>
      </c>
      <c r="F1189" s="214" t="s">
        <v>1320</v>
      </c>
      <c r="G1189" s="215" t="s">
        <v>227</v>
      </c>
      <c r="H1189" s="216" t="n">
        <v>48.141</v>
      </c>
      <c r="I1189" s="217"/>
      <c r="J1189" s="218" t="n">
        <f aca="false">ROUND(I1189*H1189,2)</f>
        <v>0</v>
      </c>
      <c r="K1189" s="219"/>
      <c r="L1189" s="30"/>
      <c r="M1189" s="220"/>
      <c r="N1189" s="221" t="s">
        <v>40</v>
      </c>
      <c r="O1189" s="74"/>
      <c r="P1189" s="222" t="n">
        <f aca="false">O1189*H1189</f>
        <v>0</v>
      </c>
      <c r="Q1189" s="222" t="n">
        <v>0.00825</v>
      </c>
      <c r="R1189" s="222" t="n">
        <f aca="false">Q1189*H1189</f>
        <v>0.39716325</v>
      </c>
      <c r="S1189" s="222" t="n">
        <v>0</v>
      </c>
      <c r="T1189" s="223" t="n">
        <f aca="false">S1189*H1189</f>
        <v>0</v>
      </c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R1189" s="224" t="s">
        <v>152</v>
      </c>
      <c r="AT1189" s="224" t="s">
        <v>148</v>
      </c>
      <c r="AU1189" s="224" t="s">
        <v>85</v>
      </c>
      <c r="AY1189" s="3" t="s">
        <v>146</v>
      </c>
      <c r="BE1189" s="225" t="n">
        <f aca="false">IF(N1189="základní",J1189,0)</f>
        <v>0</v>
      </c>
      <c r="BF1189" s="225" t="n">
        <f aca="false">IF(N1189="snížená",J1189,0)</f>
        <v>0</v>
      </c>
      <c r="BG1189" s="225" t="n">
        <f aca="false">IF(N1189="zákl. přenesená",J1189,0)</f>
        <v>0</v>
      </c>
      <c r="BH1189" s="225" t="n">
        <f aca="false">IF(N1189="sníž. přenesená",J1189,0)</f>
        <v>0</v>
      </c>
      <c r="BI1189" s="225" t="n">
        <f aca="false">IF(N1189="nulová",J1189,0)</f>
        <v>0</v>
      </c>
      <c r="BJ1189" s="3" t="s">
        <v>83</v>
      </c>
      <c r="BK1189" s="225" t="n">
        <f aca="false">ROUND(I1189*H1189,2)</f>
        <v>0</v>
      </c>
      <c r="BL1189" s="3" t="s">
        <v>152</v>
      </c>
      <c r="BM1189" s="224" t="s">
        <v>1321</v>
      </c>
    </row>
    <row r="1190" s="226" customFormat="true" ht="12.8" hidden="false" customHeight="false" outlineLevel="0" collapsed="false">
      <c r="B1190" s="227"/>
      <c r="C1190" s="228"/>
      <c r="D1190" s="229" t="s">
        <v>154</v>
      </c>
      <c r="E1190" s="230"/>
      <c r="F1190" s="231" t="s">
        <v>1322</v>
      </c>
      <c r="G1190" s="228"/>
      <c r="H1190" s="232" t="n">
        <v>6.666</v>
      </c>
      <c r="I1190" s="233"/>
      <c r="J1190" s="228"/>
      <c r="K1190" s="228"/>
      <c r="L1190" s="234"/>
      <c r="M1190" s="235"/>
      <c r="N1190" s="236"/>
      <c r="O1190" s="236"/>
      <c r="P1190" s="236"/>
      <c r="Q1190" s="236"/>
      <c r="R1190" s="236"/>
      <c r="S1190" s="236"/>
      <c r="T1190" s="237"/>
      <c r="AT1190" s="238" t="s">
        <v>154</v>
      </c>
      <c r="AU1190" s="238" t="s">
        <v>85</v>
      </c>
      <c r="AV1190" s="226" t="s">
        <v>85</v>
      </c>
      <c r="AW1190" s="226" t="s">
        <v>31</v>
      </c>
      <c r="AX1190" s="226" t="s">
        <v>75</v>
      </c>
      <c r="AY1190" s="238" t="s">
        <v>146</v>
      </c>
    </row>
    <row r="1191" s="226" customFormat="true" ht="12.8" hidden="false" customHeight="false" outlineLevel="0" collapsed="false">
      <c r="B1191" s="227"/>
      <c r="C1191" s="228"/>
      <c r="D1191" s="229" t="s">
        <v>154</v>
      </c>
      <c r="E1191" s="230"/>
      <c r="F1191" s="231" t="s">
        <v>1323</v>
      </c>
      <c r="G1191" s="228"/>
      <c r="H1191" s="232" t="n">
        <v>9.625</v>
      </c>
      <c r="I1191" s="233"/>
      <c r="J1191" s="228"/>
      <c r="K1191" s="228"/>
      <c r="L1191" s="234"/>
      <c r="M1191" s="235"/>
      <c r="N1191" s="236"/>
      <c r="O1191" s="236"/>
      <c r="P1191" s="236"/>
      <c r="Q1191" s="236"/>
      <c r="R1191" s="236"/>
      <c r="S1191" s="236"/>
      <c r="T1191" s="237"/>
      <c r="AT1191" s="238" t="s">
        <v>154</v>
      </c>
      <c r="AU1191" s="238" t="s">
        <v>85</v>
      </c>
      <c r="AV1191" s="226" t="s">
        <v>85</v>
      </c>
      <c r="AW1191" s="226" t="s">
        <v>31</v>
      </c>
      <c r="AX1191" s="226" t="s">
        <v>75</v>
      </c>
      <c r="AY1191" s="238" t="s">
        <v>146</v>
      </c>
    </row>
    <row r="1192" s="251" customFormat="true" ht="12.8" hidden="false" customHeight="false" outlineLevel="0" collapsed="false">
      <c r="B1192" s="252"/>
      <c r="C1192" s="253"/>
      <c r="D1192" s="229" t="s">
        <v>154</v>
      </c>
      <c r="E1192" s="254"/>
      <c r="F1192" s="255" t="s">
        <v>1324</v>
      </c>
      <c r="G1192" s="253"/>
      <c r="H1192" s="256" t="n">
        <v>16.291</v>
      </c>
      <c r="I1192" s="257"/>
      <c r="J1192" s="253"/>
      <c r="K1192" s="253"/>
      <c r="L1192" s="258"/>
      <c r="M1192" s="259"/>
      <c r="N1192" s="260"/>
      <c r="O1192" s="260"/>
      <c r="P1192" s="260"/>
      <c r="Q1192" s="260"/>
      <c r="R1192" s="260"/>
      <c r="S1192" s="260"/>
      <c r="T1192" s="261"/>
      <c r="AT1192" s="262" t="s">
        <v>154</v>
      </c>
      <c r="AU1192" s="262" t="s">
        <v>85</v>
      </c>
      <c r="AV1192" s="251" t="s">
        <v>160</v>
      </c>
      <c r="AW1192" s="251" t="s">
        <v>31</v>
      </c>
      <c r="AX1192" s="251" t="s">
        <v>75</v>
      </c>
      <c r="AY1192" s="262" t="s">
        <v>146</v>
      </c>
    </row>
    <row r="1193" s="226" customFormat="true" ht="12.8" hidden="false" customHeight="false" outlineLevel="0" collapsed="false">
      <c r="B1193" s="227"/>
      <c r="C1193" s="228"/>
      <c r="D1193" s="229" t="s">
        <v>154</v>
      </c>
      <c r="E1193" s="230"/>
      <c r="F1193" s="231" t="s">
        <v>1325</v>
      </c>
      <c r="G1193" s="228"/>
      <c r="H1193" s="232" t="n">
        <v>31.85</v>
      </c>
      <c r="I1193" s="233"/>
      <c r="J1193" s="228"/>
      <c r="K1193" s="228"/>
      <c r="L1193" s="234"/>
      <c r="M1193" s="235"/>
      <c r="N1193" s="236"/>
      <c r="O1193" s="236"/>
      <c r="P1193" s="236"/>
      <c r="Q1193" s="236"/>
      <c r="R1193" s="236"/>
      <c r="S1193" s="236"/>
      <c r="T1193" s="237"/>
      <c r="AT1193" s="238" t="s">
        <v>154</v>
      </c>
      <c r="AU1193" s="238" t="s">
        <v>85</v>
      </c>
      <c r="AV1193" s="226" t="s">
        <v>85</v>
      </c>
      <c r="AW1193" s="226" t="s">
        <v>31</v>
      </c>
      <c r="AX1193" s="226" t="s">
        <v>75</v>
      </c>
      <c r="AY1193" s="238" t="s">
        <v>146</v>
      </c>
    </row>
    <row r="1194" s="251" customFormat="true" ht="12.8" hidden="false" customHeight="false" outlineLevel="0" collapsed="false">
      <c r="B1194" s="252"/>
      <c r="C1194" s="253"/>
      <c r="D1194" s="229" t="s">
        <v>154</v>
      </c>
      <c r="E1194" s="254"/>
      <c r="F1194" s="255" t="s">
        <v>1326</v>
      </c>
      <c r="G1194" s="253"/>
      <c r="H1194" s="256" t="n">
        <v>31.85</v>
      </c>
      <c r="I1194" s="257"/>
      <c r="J1194" s="253"/>
      <c r="K1194" s="253"/>
      <c r="L1194" s="258"/>
      <c r="M1194" s="259"/>
      <c r="N1194" s="260"/>
      <c r="O1194" s="260"/>
      <c r="P1194" s="260"/>
      <c r="Q1194" s="260"/>
      <c r="R1194" s="260"/>
      <c r="S1194" s="260"/>
      <c r="T1194" s="261"/>
      <c r="AT1194" s="262" t="s">
        <v>154</v>
      </c>
      <c r="AU1194" s="262" t="s">
        <v>85</v>
      </c>
      <c r="AV1194" s="251" t="s">
        <v>160</v>
      </c>
      <c r="AW1194" s="251" t="s">
        <v>31</v>
      </c>
      <c r="AX1194" s="251" t="s">
        <v>75</v>
      </c>
      <c r="AY1194" s="262" t="s">
        <v>146</v>
      </c>
    </row>
    <row r="1195" s="239" customFormat="true" ht="12.8" hidden="false" customHeight="false" outlineLevel="0" collapsed="false">
      <c r="B1195" s="240"/>
      <c r="C1195" s="241"/>
      <c r="D1195" s="229" t="s">
        <v>154</v>
      </c>
      <c r="E1195" s="242"/>
      <c r="F1195" s="243" t="s">
        <v>159</v>
      </c>
      <c r="G1195" s="241"/>
      <c r="H1195" s="244" t="n">
        <v>48.141</v>
      </c>
      <c r="I1195" s="245"/>
      <c r="J1195" s="241"/>
      <c r="K1195" s="241"/>
      <c r="L1195" s="246"/>
      <c r="M1195" s="247"/>
      <c r="N1195" s="248"/>
      <c r="O1195" s="248"/>
      <c r="P1195" s="248"/>
      <c r="Q1195" s="248"/>
      <c r="R1195" s="248"/>
      <c r="S1195" s="248"/>
      <c r="T1195" s="249"/>
      <c r="AT1195" s="250" t="s">
        <v>154</v>
      </c>
      <c r="AU1195" s="250" t="s">
        <v>85</v>
      </c>
      <c r="AV1195" s="239" t="s">
        <v>152</v>
      </c>
      <c r="AW1195" s="239" t="s">
        <v>31</v>
      </c>
      <c r="AX1195" s="239" t="s">
        <v>83</v>
      </c>
      <c r="AY1195" s="250" t="s">
        <v>146</v>
      </c>
    </row>
    <row r="1196" s="31" customFormat="true" ht="14.4" hidden="false" customHeight="true" outlineLevel="0" collapsed="false">
      <c r="A1196" s="24"/>
      <c r="B1196" s="25"/>
      <c r="C1196" s="263" t="s">
        <v>1327</v>
      </c>
      <c r="D1196" s="263" t="s">
        <v>1270</v>
      </c>
      <c r="E1196" s="264" t="s">
        <v>1271</v>
      </c>
      <c r="F1196" s="265" t="s">
        <v>1272</v>
      </c>
      <c r="G1196" s="266" t="s">
        <v>227</v>
      </c>
      <c r="H1196" s="267" t="n">
        <v>53.315</v>
      </c>
      <c r="I1196" s="268"/>
      <c r="J1196" s="269" t="n">
        <f aca="false">ROUND(I1196*H1196,2)</f>
        <v>0</v>
      </c>
      <c r="K1196" s="270"/>
      <c r="L1196" s="271"/>
      <c r="M1196" s="272"/>
      <c r="N1196" s="273" t="s">
        <v>40</v>
      </c>
      <c r="O1196" s="74"/>
      <c r="P1196" s="222" t="n">
        <f aca="false">O1196*H1196</f>
        <v>0</v>
      </c>
      <c r="Q1196" s="222" t="n">
        <v>0.00136</v>
      </c>
      <c r="R1196" s="222" t="n">
        <f aca="false">Q1196*H1196</f>
        <v>0.0725084</v>
      </c>
      <c r="S1196" s="222" t="n">
        <v>0</v>
      </c>
      <c r="T1196" s="223" t="n">
        <f aca="false">S1196*H1196</f>
        <v>0</v>
      </c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R1196" s="224" t="s">
        <v>1273</v>
      </c>
      <c r="AT1196" s="224" t="s">
        <v>1270</v>
      </c>
      <c r="AU1196" s="224" t="s">
        <v>85</v>
      </c>
      <c r="AY1196" s="3" t="s">
        <v>146</v>
      </c>
      <c r="BE1196" s="225" t="n">
        <f aca="false">IF(N1196="základní",J1196,0)</f>
        <v>0</v>
      </c>
      <c r="BF1196" s="225" t="n">
        <f aca="false">IF(N1196="snížená",J1196,0)</f>
        <v>0</v>
      </c>
      <c r="BG1196" s="225" t="n">
        <f aca="false">IF(N1196="zákl. přenesená",J1196,0)</f>
        <v>0</v>
      </c>
      <c r="BH1196" s="225" t="n">
        <f aca="false">IF(N1196="sníž. přenesená",J1196,0)</f>
        <v>0</v>
      </c>
      <c r="BI1196" s="225" t="n">
        <f aca="false">IF(N1196="nulová",J1196,0)</f>
        <v>0</v>
      </c>
      <c r="BJ1196" s="3" t="s">
        <v>83</v>
      </c>
      <c r="BK1196" s="225" t="n">
        <f aca="false">ROUND(I1196*H1196,2)</f>
        <v>0</v>
      </c>
      <c r="BL1196" s="3" t="s">
        <v>152</v>
      </c>
      <c r="BM1196" s="224" t="s">
        <v>1328</v>
      </c>
    </row>
    <row r="1197" s="31" customFormat="true" ht="24.15" hidden="false" customHeight="true" outlineLevel="0" collapsed="false">
      <c r="A1197" s="24"/>
      <c r="B1197" s="25"/>
      <c r="C1197" s="212" t="s">
        <v>1329</v>
      </c>
      <c r="D1197" s="212" t="s">
        <v>148</v>
      </c>
      <c r="E1197" s="213" t="s">
        <v>1330</v>
      </c>
      <c r="F1197" s="214" t="s">
        <v>1331</v>
      </c>
      <c r="G1197" s="215" t="s">
        <v>227</v>
      </c>
      <c r="H1197" s="216" t="n">
        <v>143.36</v>
      </c>
      <c r="I1197" s="217"/>
      <c r="J1197" s="218" t="n">
        <f aca="false">ROUND(I1197*H1197,2)</f>
        <v>0</v>
      </c>
      <c r="K1197" s="219"/>
      <c r="L1197" s="30"/>
      <c r="M1197" s="220"/>
      <c r="N1197" s="221" t="s">
        <v>40</v>
      </c>
      <c r="O1197" s="74"/>
      <c r="P1197" s="222" t="n">
        <f aca="false">O1197*H1197</f>
        <v>0</v>
      </c>
      <c r="Q1197" s="222" t="n">
        <v>0.02363</v>
      </c>
      <c r="R1197" s="222" t="n">
        <f aca="false">Q1197*H1197</f>
        <v>3.3875968</v>
      </c>
      <c r="S1197" s="222" t="n">
        <v>0</v>
      </c>
      <c r="T1197" s="223" t="n">
        <f aca="false">S1197*H1197</f>
        <v>0</v>
      </c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R1197" s="224" t="s">
        <v>152</v>
      </c>
      <c r="AT1197" s="224" t="s">
        <v>148</v>
      </c>
      <c r="AU1197" s="224" t="s">
        <v>85</v>
      </c>
      <c r="AY1197" s="3" t="s">
        <v>146</v>
      </c>
      <c r="BE1197" s="225" t="n">
        <f aca="false">IF(N1197="základní",J1197,0)</f>
        <v>0</v>
      </c>
      <c r="BF1197" s="225" t="n">
        <f aca="false">IF(N1197="snížená",J1197,0)</f>
        <v>0</v>
      </c>
      <c r="BG1197" s="225" t="n">
        <f aca="false">IF(N1197="zákl. přenesená",J1197,0)</f>
        <v>0</v>
      </c>
      <c r="BH1197" s="225" t="n">
        <f aca="false">IF(N1197="sníž. přenesená",J1197,0)</f>
        <v>0</v>
      </c>
      <c r="BI1197" s="225" t="n">
        <f aca="false">IF(N1197="nulová",J1197,0)</f>
        <v>0</v>
      </c>
      <c r="BJ1197" s="3" t="s">
        <v>83</v>
      </c>
      <c r="BK1197" s="225" t="n">
        <f aca="false">ROUND(I1197*H1197,2)</f>
        <v>0</v>
      </c>
      <c r="BL1197" s="3" t="s">
        <v>152</v>
      </c>
      <c r="BM1197" s="224" t="s">
        <v>1332</v>
      </c>
    </row>
    <row r="1198" s="226" customFormat="true" ht="12.8" hidden="false" customHeight="false" outlineLevel="0" collapsed="false">
      <c r="B1198" s="227"/>
      <c r="C1198" s="228"/>
      <c r="D1198" s="229" t="s">
        <v>154</v>
      </c>
      <c r="E1198" s="230"/>
      <c r="F1198" s="231" t="s">
        <v>1333</v>
      </c>
      <c r="G1198" s="228"/>
      <c r="H1198" s="232" t="n">
        <v>28.2</v>
      </c>
      <c r="I1198" s="233"/>
      <c r="J1198" s="228"/>
      <c r="K1198" s="228"/>
      <c r="L1198" s="234"/>
      <c r="M1198" s="235"/>
      <c r="N1198" s="236"/>
      <c r="O1198" s="236"/>
      <c r="P1198" s="236"/>
      <c r="Q1198" s="236"/>
      <c r="R1198" s="236"/>
      <c r="S1198" s="236"/>
      <c r="T1198" s="237"/>
      <c r="AT1198" s="238" t="s">
        <v>154</v>
      </c>
      <c r="AU1198" s="238" t="s">
        <v>85</v>
      </c>
      <c r="AV1198" s="226" t="s">
        <v>85</v>
      </c>
      <c r="AW1198" s="226" t="s">
        <v>31</v>
      </c>
      <c r="AX1198" s="226" t="s">
        <v>75</v>
      </c>
      <c r="AY1198" s="238" t="s">
        <v>146</v>
      </c>
    </row>
    <row r="1199" s="226" customFormat="true" ht="12.8" hidden="false" customHeight="false" outlineLevel="0" collapsed="false">
      <c r="B1199" s="227"/>
      <c r="C1199" s="228"/>
      <c r="D1199" s="229" t="s">
        <v>154</v>
      </c>
      <c r="E1199" s="230"/>
      <c r="F1199" s="231" t="s">
        <v>1334</v>
      </c>
      <c r="G1199" s="228"/>
      <c r="H1199" s="232" t="n">
        <v>67.6</v>
      </c>
      <c r="I1199" s="233"/>
      <c r="J1199" s="228"/>
      <c r="K1199" s="228"/>
      <c r="L1199" s="234"/>
      <c r="M1199" s="235"/>
      <c r="N1199" s="236"/>
      <c r="O1199" s="236"/>
      <c r="P1199" s="236"/>
      <c r="Q1199" s="236"/>
      <c r="R1199" s="236"/>
      <c r="S1199" s="236"/>
      <c r="T1199" s="237"/>
      <c r="AT1199" s="238" t="s">
        <v>154</v>
      </c>
      <c r="AU1199" s="238" t="s">
        <v>85</v>
      </c>
      <c r="AV1199" s="226" t="s">
        <v>85</v>
      </c>
      <c r="AW1199" s="226" t="s">
        <v>31</v>
      </c>
      <c r="AX1199" s="226" t="s">
        <v>75</v>
      </c>
      <c r="AY1199" s="238" t="s">
        <v>146</v>
      </c>
    </row>
    <row r="1200" s="226" customFormat="true" ht="12.8" hidden="false" customHeight="false" outlineLevel="0" collapsed="false">
      <c r="B1200" s="227"/>
      <c r="C1200" s="228"/>
      <c r="D1200" s="229" t="s">
        <v>154</v>
      </c>
      <c r="E1200" s="230"/>
      <c r="F1200" s="231" t="s">
        <v>1335</v>
      </c>
      <c r="G1200" s="228"/>
      <c r="H1200" s="232" t="n">
        <v>45.13</v>
      </c>
      <c r="I1200" s="233"/>
      <c r="J1200" s="228"/>
      <c r="K1200" s="228"/>
      <c r="L1200" s="234"/>
      <c r="M1200" s="235"/>
      <c r="N1200" s="236"/>
      <c r="O1200" s="236"/>
      <c r="P1200" s="236"/>
      <c r="Q1200" s="236"/>
      <c r="R1200" s="236"/>
      <c r="S1200" s="236"/>
      <c r="T1200" s="237"/>
      <c r="AT1200" s="238" t="s">
        <v>154</v>
      </c>
      <c r="AU1200" s="238" t="s">
        <v>85</v>
      </c>
      <c r="AV1200" s="226" t="s">
        <v>85</v>
      </c>
      <c r="AW1200" s="226" t="s">
        <v>31</v>
      </c>
      <c r="AX1200" s="226" t="s">
        <v>75</v>
      </c>
      <c r="AY1200" s="238" t="s">
        <v>146</v>
      </c>
    </row>
    <row r="1201" s="226" customFormat="true" ht="12.8" hidden="false" customHeight="false" outlineLevel="0" collapsed="false">
      <c r="B1201" s="227"/>
      <c r="C1201" s="228"/>
      <c r="D1201" s="229" t="s">
        <v>154</v>
      </c>
      <c r="E1201" s="230"/>
      <c r="F1201" s="231" t="s">
        <v>1336</v>
      </c>
      <c r="G1201" s="228"/>
      <c r="H1201" s="232" t="n">
        <v>2.43</v>
      </c>
      <c r="I1201" s="233"/>
      <c r="J1201" s="228"/>
      <c r="K1201" s="228"/>
      <c r="L1201" s="234"/>
      <c r="M1201" s="235"/>
      <c r="N1201" s="236"/>
      <c r="O1201" s="236"/>
      <c r="P1201" s="236"/>
      <c r="Q1201" s="236"/>
      <c r="R1201" s="236"/>
      <c r="S1201" s="236"/>
      <c r="T1201" s="237"/>
      <c r="AT1201" s="238" t="s">
        <v>154</v>
      </c>
      <c r="AU1201" s="238" t="s">
        <v>85</v>
      </c>
      <c r="AV1201" s="226" t="s">
        <v>85</v>
      </c>
      <c r="AW1201" s="226" t="s">
        <v>31</v>
      </c>
      <c r="AX1201" s="226" t="s">
        <v>75</v>
      </c>
      <c r="AY1201" s="238" t="s">
        <v>146</v>
      </c>
    </row>
    <row r="1202" s="239" customFormat="true" ht="12.8" hidden="false" customHeight="false" outlineLevel="0" collapsed="false">
      <c r="B1202" s="240"/>
      <c r="C1202" s="241"/>
      <c r="D1202" s="229" t="s">
        <v>154</v>
      </c>
      <c r="E1202" s="242"/>
      <c r="F1202" s="243" t="s">
        <v>1337</v>
      </c>
      <c r="G1202" s="241"/>
      <c r="H1202" s="244" t="n">
        <v>143.36</v>
      </c>
      <c r="I1202" s="245"/>
      <c r="J1202" s="241"/>
      <c r="K1202" s="241"/>
      <c r="L1202" s="246"/>
      <c r="M1202" s="247"/>
      <c r="N1202" s="248"/>
      <c r="O1202" s="248"/>
      <c r="P1202" s="248"/>
      <c r="Q1202" s="248"/>
      <c r="R1202" s="248"/>
      <c r="S1202" s="248"/>
      <c r="T1202" s="249"/>
      <c r="AT1202" s="250" t="s">
        <v>154</v>
      </c>
      <c r="AU1202" s="250" t="s">
        <v>85</v>
      </c>
      <c r="AV1202" s="239" t="s">
        <v>152</v>
      </c>
      <c r="AW1202" s="239" t="s">
        <v>31</v>
      </c>
      <c r="AX1202" s="239" t="s">
        <v>83</v>
      </c>
      <c r="AY1202" s="250" t="s">
        <v>146</v>
      </c>
    </row>
    <row r="1203" s="31" customFormat="true" ht="24.15" hidden="false" customHeight="true" outlineLevel="0" collapsed="false">
      <c r="A1203" s="24"/>
      <c r="B1203" s="25"/>
      <c r="C1203" s="212" t="s">
        <v>1338</v>
      </c>
      <c r="D1203" s="212" t="s">
        <v>148</v>
      </c>
      <c r="E1203" s="213" t="s">
        <v>1339</v>
      </c>
      <c r="F1203" s="214" t="s">
        <v>1340</v>
      </c>
      <c r="G1203" s="215" t="s">
        <v>227</v>
      </c>
      <c r="H1203" s="216" t="n">
        <v>479.712</v>
      </c>
      <c r="I1203" s="217"/>
      <c r="J1203" s="218" t="n">
        <f aca="false">ROUND(I1203*H1203,2)</f>
        <v>0</v>
      </c>
      <c r="K1203" s="219"/>
      <c r="L1203" s="30"/>
      <c r="M1203" s="220"/>
      <c r="N1203" s="221" t="s">
        <v>40</v>
      </c>
      <c r="O1203" s="74"/>
      <c r="P1203" s="222" t="n">
        <f aca="false">O1203*H1203</f>
        <v>0</v>
      </c>
      <c r="Q1203" s="222" t="n">
        <v>0.0231</v>
      </c>
      <c r="R1203" s="222" t="n">
        <f aca="false">Q1203*H1203</f>
        <v>11.0813472</v>
      </c>
      <c r="S1203" s="222" t="n">
        <v>0</v>
      </c>
      <c r="T1203" s="223" t="n">
        <f aca="false">S1203*H1203</f>
        <v>0</v>
      </c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R1203" s="224" t="s">
        <v>152</v>
      </c>
      <c r="AT1203" s="224" t="s">
        <v>148</v>
      </c>
      <c r="AU1203" s="224" t="s">
        <v>85</v>
      </c>
      <c r="AY1203" s="3" t="s">
        <v>146</v>
      </c>
      <c r="BE1203" s="225" t="n">
        <f aca="false">IF(N1203="základní",J1203,0)</f>
        <v>0</v>
      </c>
      <c r="BF1203" s="225" t="n">
        <f aca="false">IF(N1203="snížená",J1203,0)</f>
        <v>0</v>
      </c>
      <c r="BG1203" s="225" t="n">
        <f aca="false">IF(N1203="zákl. přenesená",J1203,0)</f>
        <v>0</v>
      </c>
      <c r="BH1203" s="225" t="n">
        <f aca="false">IF(N1203="sníž. přenesená",J1203,0)</f>
        <v>0</v>
      </c>
      <c r="BI1203" s="225" t="n">
        <f aca="false">IF(N1203="nulová",J1203,0)</f>
        <v>0</v>
      </c>
      <c r="BJ1203" s="3" t="s">
        <v>83</v>
      </c>
      <c r="BK1203" s="225" t="n">
        <f aca="false">ROUND(I1203*H1203,2)</f>
        <v>0</v>
      </c>
      <c r="BL1203" s="3" t="s">
        <v>152</v>
      </c>
      <c r="BM1203" s="224" t="s">
        <v>1341</v>
      </c>
    </row>
    <row r="1204" s="226" customFormat="true" ht="12.8" hidden="false" customHeight="false" outlineLevel="0" collapsed="false">
      <c r="B1204" s="227"/>
      <c r="C1204" s="228"/>
      <c r="D1204" s="229" t="s">
        <v>154</v>
      </c>
      <c r="E1204" s="230"/>
      <c r="F1204" s="231" t="s">
        <v>1342</v>
      </c>
      <c r="G1204" s="228"/>
      <c r="H1204" s="232" t="n">
        <v>11.239</v>
      </c>
      <c r="I1204" s="233"/>
      <c r="J1204" s="228"/>
      <c r="K1204" s="228"/>
      <c r="L1204" s="234"/>
      <c r="M1204" s="235"/>
      <c r="N1204" s="236"/>
      <c r="O1204" s="236"/>
      <c r="P1204" s="236"/>
      <c r="Q1204" s="236"/>
      <c r="R1204" s="236"/>
      <c r="S1204" s="236"/>
      <c r="T1204" s="237"/>
      <c r="AT1204" s="238" t="s">
        <v>154</v>
      </c>
      <c r="AU1204" s="238" t="s">
        <v>85</v>
      </c>
      <c r="AV1204" s="226" t="s">
        <v>85</v>
      </c>
      <c r="AW1204" s="226" t="s">
        <v>31</v>
      </c>
      <c r="AX1204" s="226" t="s">
        <v>75</v>
      </c>
      <c r="AY1204" s="238" t="s">
        <v>146</v>
      </c>
    </row>
    <row r="1205" s="226" customFormat="true" ht="12.8" hidden="false" customHeight="false" outlineLevel="0" collapsed="false">
      <c r="B1205" s="227"/>
      <c r="C1205" s="228"/>
      <c r="D1205" s="229" t="s">
        <v>154</v>
      </c>
      <c r="E1205" s="230"/>
      <c r="F1205" s="231" t="s">
        <v>1343</v>
      </c>
      <c r="G1205" s="228"/>
      <c r="H1205" s="232" t="n">
        <v>2.473</v>
      </c>
      <c r="I1205" s="233"/>
      <c r="J1205" s="228"/>
      <c r="K1205" s="228"/>
      <c r="L1205" s="234"/>
      <c r="M1205" s="235"/>
      <c r="N1205" s="236"/>
      <c r="O1205" s="236"/>
      <c r="P1205" s="236"/>
      <c r="Q1205" s="236"/>
      <c r="R1205" s="236"/>
      <c r="S1205" s="236"/>
      <c r="T1205" s="237"/>
      <c r="AT1205" s="238" t="s">
        <v>154</v>
      </c>
      <c r="AU1205" s="238" t="s">
        <v>85</v>
      </c>
      <c r="AV1205" s="226" t="s">
        <v>85</v>
      </c>
      <c r="AW1205" s="226" t="s">
        <v>31</v>
      </c>
      <c r="AX1205" s="226" t="s">
        <v>75</v>
      </c>
      <c r="AY1205" s="238" t="s">
        <v>146</v>
      </c>
    </row>
    <row r="1206" s="226" customFormat="true" ht="12.8" hidden="false" customHeight="false" outlineLevel="0" collapsed="false">
      <c r="B1206" s="227"/>
      <c r="C1206" s="228"/>
      <c r="D1206" s="229" t="s">
        <v>154</v>
      </c>
      <c r="E1206" s="230"/>
      <c r="F1206" s="231" t="s">
        <v>1344</v>
      </c>
      <c r="G1206" s="228"/>
      <c r="H1206" s="232" t="n">
        <v>10.85</v>
      </c>
      <c r="I1206" s="233"/>
      <c r="J1206" s="228"/>
      <c r="K1206" s="228"/>
      <c r="L1206" s="234"/>
      <c r="M1206" s="235"/>
      <c r="N1206" s="236"/>
      <c r="O1206" s="236"/>
      <c r="P1206" s="236"/>
      <c r="Q1206" s="236"/>
      <c r="R1206" s="236"/>
      <c r="S1206" s="236"/>
      <c r="T1206" s="237"/>
      <c r="AT1206" s="238" t="s">
        <v>154</v>
      </c>
      <c r="AU1206" s="238" t="s">
        <v>85</v>
      </c>
      <c r="AV1206" s="226" t="s">
        <v>85</v>
      </c>
      <c r="AW1206" s="226" t="s">
        <v>31</v>
      </c>
      <c r="AX1206" s="226" t="s">
        <v>75</v>
      </c>
      <c r="AY1206" s="238" t="s">
        <v>146</v>
      </c>
    </row>
    <row r="1207" s="226" customFormat="true" ht="12.8" hidden="false" customHeight="false" outlineLevel="0" collapsed="false">
      <c r="B1207" s="227"/>
      <c r="C1207" s="228"/>
      <c r="D1207" s="229" t="s">
        <v>154</v>
      </c>
      <c r="E1207" s="230"/>
      <c r="F1207" s="231" t="s">
        <v>1345</v>
      </c>
      <c r="G1207" s="228"/>
      <c r="H1207" s="232" t="n">
        <v>13.65</v>
      </c>
      <c r="I1207" s="233"/>
      <c r="J1207" s="228"/>
      <c r="K1207" s="228"/>
      <c r="L1207" s="234"/>
      <c r="M1207" s="235"/>
      <c r="N1207" s="236"/>
      <c r="O1207" s="236"/>
      <c r="P1207" s="236"/>
      <c r="Q1207" s="236"/>
      <c r="R1207" s="236"/>
      <c r="S1207" s="236"/>
      <c r="T1207" s="237"/>
      <c r="AT1207" s="238" t="s">
        <v>154</v>
      </c>
      <c r="AU1207" s="238" t="s">
        <v>85</v>
      </c>
      <c r="AV1207" s="226" t="s">
        <v>85</v>
      </c>
      <c r="AW1207" s="226" t="s">
        <v>31</v>
      </c>
      <c r="AX1207" s="226" t="s">
        <v>75</v>
      </c>
      <c r="AY1207" s="238" t="s">
        <v>146</v>
      </c>
    </row>
    <row r="1208" s="226" customFormat="true" ht="12.8" hidden="false" customHeight="false" outlineLevel="0" collapsed="false">
      <c r="B1208" s="227"/>
      <c r="C1208" s="228"/>
      <c r="D1208" s="229" t="s">
        <v>154</v>
      </c>
      <c r="E1208" s="230"/>
      <c r="F1208" s="231" t="s">
        <v>1346</v>
      </c>
      <c r="G1208" s="228"/>
      <c r="H1208" s="232" t="n">
        <v>-2.8</v>
      </c>
      <c r="I1208" s="233"/>
      <c r="J1208" s="228"/>
      <c r="K1208" s="228"/>
      <c r="L1208" s="234"/>
      <c r="M1208" s="235"/>
      <c r="N1208" s="236"/>
      <c r="O1208" s="236"/>
      <c r="P1208" s="236"/>
      <c r="Q1208" s="236"/>
      <c r="R1208" s="236"/>
      <c r="S1208" s="236"/>
      <c r="T1208" s="237"/>
      <c r="AT1208" s="238" t="s">
        <v>154</v>
      </c>
      <c r="AU1208" s="238" t="s">
        <v>85</v>
      </c>
      <c r="AV1208" s="226" t="s">
        <v>85</v>
      </c>
      <c r="AW1208" s="226" t="s">
        <v>31</v>
      </c>
      <c r="AX1208" s="226" t="s">
        <v>75</v>
      </c>
      <c r="AY1208" s="238" t="s">
        <v>146</v>
      </c>
    </row>
    <row r="1209" s="251" customFormat="true" ht="12.8" hidden="false" customHeight="false" outlineLevel="0" collapsed="false">
      <c r="B1209" s="252"/>
      <c r="C1209" s="253"/>
      <c r="D1209" s="229" t="s">
        <v>154</v>
      </c>
      <c r="E1209" s="254"/>
      <c r="F1209" s="255" t="s">
        <v>1347</v>
      </c>
      <c r="G1209" s="253"/>
      <c r="H1209" s="256" t="n">
        <v>35.412</v>
      </c>
      <c r="I1209" s="257"/>
      <c r="J1209" s="253"/>
      <c r="K1209" s="253"/>
      <c r="L1209" s="258"/>
      <c r="M1209" s="259"/>
      <c r="N1209" s="260"/>
      <c r="O1209" s="260"/>
      <c r="P1209" s="260"/>
      <c r="Q1209" s="260"/>
      <c r="R1209" s="260"/>
      <c r="S1209" s="260"/>
      <c r="T1209" s="261"/>
      <c r="AT1209" s="262" t="s">
        <v>154</v>
      </c>
      <c r="AU1209" s="262" t="s">
        <v>85</v>
      </c>
      <c r="AV1209" s="251" t="s">
        <v>160</v>
      </c>
      <c r="AW1209" s="251" t="s">
        <v>31</v>
      </c>
      <c r="AX1209" s="251" t="s">
        <v>75</v>
      </c>
      <c r="AY1209" s="262" t="s">
        <v>146</v>
      </c>
    </row>
    <row r="1210" s="226" customFormat="true" ht="12.8" hidden="false" customHeight="false" outlineLevel="0" collapsed="false">
      <c r="B1210" s="227"/>
      <c r="C1210" s="228"/>
      <c r="D1210" s="229" t="s">
        <v>154</v>
      </c>
      <c r="E1210" s="230"/>
      <c r="F1210" s="231" t="s">
        <v>1348</v>
      </c>
      <c r="G1210" s="228"/>
      <c r="H1210" s="232" t="n">
        <v>6.832</v>
      </c>
      <c r="I1210" s="233"/>
      <c r="J1210" s="228"/>
      <c r="K1210" s="228"/>
      <c r="L1210" s="234"/>
      <c r="M1210" s="235"/>
      <c r="N1210" s="236"/>
      <c r="O1210" s="236"/>
      <c r="P1210" s="236"/>
      <c r="Q1210" s="236"/>
      <c r="R1210" s="236"/>
      <c r="S1210" s="236"/>
      <c r="T1210" s="237"/>
      <c r="AT1210" s="238" t="s">
        <v>154</v>
      </c>
      <c r="AU1210" s="238" t="s">
        <v>85</v>
      </c>
      <c r="AV1210" s="226" t="s">
        <v>85</v>
      </c>
      <c r="AW1210" s="226" t="s">
        <v>31</v>
      </c>
      <c r="AX1210" s="226" t="s">
        <v>75</v>
      </c>
      <c r="AY1210" s="238" t="s">
        <v>146</v>
      </c>
    </row>
    <row r="1211" s="226" customFormat="true" ht="12.8" hidden="false" customHeight="false" outlineLevel="0" collapsed="false">
      <c r="B1211" s="227"/>
      <c r="C1211" s="228"/>
      <c r="D1211" s="229" t="s">
        <v>154</v>
      </c>
      <c r="E1211" s="230"/>
      <c r="F1211" s="231" t="s">
        <v>1349</v>
      </c>
      <c r="G1211" s="228"/>
      <c r="H1211" s="232" t="n">
        <v>-6.272</v>
      </c>
      <c r="I1211" s="233"/>
      <c r="J1211" s="228"/>
      <c r="K1211" s="228"/>
      <c r="L1211" s="234"/>
      <c r="M1211" s="235"/>
      <c r="N1211" s="236"/>
      <c r="O1211" s="236"/>
      <c r="P1211" s="236"/>
      <c r="Q1211" s="236"/>
      <c r="R1211" s="236"/>
      <c r="S1211" s="236"/>
      <c r="T1211" s="237"/>
      <c r="AT1211" s="238" t="s">
        <v>154</v>
      </c>
      <c r="AU1211" s="238" t="s">
        <v>85</v>
      </c>
      <c r="AV1211" s="226" t="s">
        <v>85</v>
      </c>
      <c r="AW1211" s="226" t="s">
        <v>31</v>
      </c>
      <c r="AX1211" s="226" t="s">
        <v>75</v>
      </c>
      <c r="AY1211" s="238" t="s">
        <v>146</v>
      </c>
    </row>
    <row r="1212" s="226" customFormat="true" ht="12.8" hidden="false" customHeight="false" outlineLevel="0" collapsed="false">
      <c r="B1212" s="227"/>
      <c r="C1212" s="228"/>
      <c r="D1212" s="229" t="s">
        <v>154</v>
      </c>
      <c r="E1212" s="230"/>
      <c r="F1212" s="231" t="s">
        <v>1350</v>
      </c>
      <c r="G1212" s="228"/>
      <c r="H1212" s="232" t="n">
        <v>11.841</v>
      </c>
      <c r="I1212" s="233"/>
      <c r="J1212" s="228"/>
      <c r="K1212" s="228"/>
      <c r="L1212" s="234"/>
      <c r="M1212" s="235"/>
      <c r="N1212" s="236"/>
      <c r="O1212" s="236"/>
      <c r="P1212" s="236"/>
      <c r="Q1212" s="236"/>
      <c r="R1212" s="236"/>
      <c r="S1212" s="236"/>
      <c r="T1212" s="237"/>
      <c r="AT1212" s="238" t="s">
        <v>154</v>
      </c>
      <c r="AU1212" s="238" t="s">
        <v>85</v>
      </c>
      <c r="AV1212" s="226" t="s">
        <v>85</v>
      </c>
      <c r="AW1212" s="226" t="s">
        <v>31</v>
      </c>
      <c r="AX1212" s="226" t="s">
        <v>75</v>
      </c>
      <c r="AY1212" s="238" t="s">
        <v>146</v>
      </c>
    </row>
    <row r="1213" s="226" customFormat="true" ht="12.8" hidden="false" customHeight="false" outlineLevel="0" collapsed="false">
      <c r="B1213" s="227"/>
      <c r="C1213" s="228"/>
      <c r="D1213" s="229" t="s">
        <v>154</v>
      </c>
      <c r="E1213" s="230"/>
      <c r="F1213" s="231" t="s">
        <v>1351</v>
      </c>
      <c r="G1213" s="228"/>
      <c r="H1213" s="232" t="n">
        <v>-8.568</v>
      </c>
      <c r="I1213" s="233"/>
      <c r="J1213" s="228"/>
      <c r="K1213" s="228"/>
      <c r="L1213" s="234"/>
      <c r="M1213" s="235"/>
      <c r="N1213" s="236"/>
      <c r="O1213" s="236"/>
      <c r="P1213" s="236"/>
      <c r="Q1213" s="236"/>
      <c r="R1213" s="236"/>
      <c r="S1213" s="236"/>
      <c r="T1213" s="237"/>
      <c r="AT1213" s="238" t="s">
        <v>154</v>
      </c>
      <c r="AU1213" s="238" t="s">
        <v>85</v>
      </c>
      <c r="AV1213" s="226" t="s">
        <v>85</v>
      </c>
      <c r="AW1213" s="226" t="s">
        <v>31</v>
      </c>
      <c r="AX1213" s="226" t="s">
        <v>75</v>
      </c>
      <c r="AY1213" s="238" t="s">
        <v>146</v>
      </c>
    </row>
    <row r="1214" s="226" customFormat="true" ht="12.8" hidden="false" customHeight="false" outlineLevel="0" collapsed="false">
      <c r="B1214" s="227"/>
      <c r="C1214" s="228"/>
      <c r="D1214" s="229" t="s">
        <v>154</v>
      </c>
      <c r="E1214" s="230"/>
      <c r="F1214" s="231" t="s">
        <v>1352</v>
      </c>
      <c r="G1214" s="228"/>
      <c r="H1214" s="232" t="n">
        <v>46.2</v>
      </c>
      <c r="I1214" s="233"/>
      <c r="J1214" s="228"/>
      <c r="K1214" s="228"/>
      <c r="L1214" s="234"/>
      <c r="M1214" s="235"/>
      <c r="N1214" s="236"/>
      <c r="O1214" s="236"/>
      <c r="P1214" s="236"/>
      <c r="Q1214" s="236"/>
      <c r="R1214" s="236"/>
      <c r="S1214" s="236"/>
      <c r="T1214" s="237"/>
      <c r="AT1214" s="238" t="s">
        <v>154</v>
      </c>
      <c r="AU1214" s="238" t="s">
        <v>85</v>
      </c>
      <c r="AV1214" s="226" t="s">
        <v>85</v>
      </c>
      <c r="AW1214" s="226" t="s">
        <v>31</v>
      </c>
      <c r="AX1214" s="226" t="s">
        <v>75</v>
      </c>
      <c r="AY1214" s="238" t="s">
        <v>146</v>
      </c>
    </row>
    <row r="1215" s="226" customFormat="true" ht="12.8" hidden="false" customHeight="false" outlineLevel="0" collapsed="false">
      <c r="B1215" s="227"/>
      <c r="C1215" s="228"/>
      <c r="D1215" s="229" t="s">
        <v>154</v>
      </c>
      <c r="E1215" s="230"/>
      <c r="F1215" s="231" t="s">
        <v>1176</v>
      </c>
      <c r="G1215" s="228"/>
      <c r="H1215" s="232" t="n">
        <v>-8.4</v>
      </c>
      <c r="I1215" s="233"/>
      <c r="J1215" s="228"/>
      <c r="K1215" s="228"/>
      <c r="L1215" s="234"/>
      <c r="M1215" s="235"/>
      <c r="N1215" s="236"/>
      <c r="O1215" s="236"/>
      <c r="P1215" s="236"/>
      <c r="Q1215" s="236"/>
      <c r="R1215" s="236"/>
      <c r="S1215" s="236"/>
      <c r="T1215" s="237"/>
      <c r="AT1215" s="238" t="s">
        <v>154</v>
      </c>
      <c r="AU1215" s="238" t="s">
        <v>85</v>
      </c>
      <c r="AV1215" s="226" t="s">
        <v>85</v>
      </c>
      <c r="AW1215" s="226" t="s">
        <v>31</v>
      </c>
      <c r="AX1215" s="226" t="s">
        <v>75</v>
      </c>
      <c r="AY1215" s="238" t="s">
        <v>146</v>
      </c>
    </row>
    <row r="1216" s="226" customFormat="true" ht="12.8" hidden="false" customHeight="false" outlineLevel="0" collapsed="false">
      <c r="B1216" s="227"/>
      <c r="C1216" s="228"/>
      <c r="D1216" s="229" t="s">
        <v>154</v>
      </c>
      <c r="E1216" s="230"/>
      <c r="F1216" s="231" t="s">
        <v>1353</v>
      </c>
      <c r="G1216" s="228"/>
      <c r="H1216" s="232" t="n">
        <v>1.29</v>
      </c>
      <c r="I1216" s="233"/>
      <c r="J1216" s="228"/>
      <c r="K1216" s="228"/>
      <c r="L1216" s="234"/>
      <c r="M1216" s="235"/>
      <c r="N1216" s="236"/>
      <c r="O1216" s="236"/>
      <c r="P1216" s="236"/>
      <c r="Q1216" s="236"/>
      <c r="R1216" s="236"/>
      <c r="S1216" s="236"/>
      <c r="T1216" s="237"/>
      <c r="AT1216" s="238" t="s">
        <v>154</v>
      </c>
      <c r="AU1216" s="238" t="s">
        <v>85</v>
      </c>
      <c r="AV1216" s="226" t="s">
        <v>85</v>
      </c>
      <c r="AW1216" s="226" t="s">
        <v>31</v>
      </c>
      <c r="AX1216" s="226" t="s">
        <v>75</v>
      </c>
      <c r="AY1216" s="238" t="s">
        <v>146</v>
      </c>
    </row>
    <row r="1217" s="226" customFormat="true" ht="12.8" hidden="false" customHeight="false" outlineLevel="0" collapsed="false">
      <c r="B1217" s="227"/>
      <c r="C1217" s="228"/>
      <c r="D1217" s="229" t="s">
        <v>154</v>
      </c>
      <c r="E1217" s="230"/>
      <c r="F1217" s="231" t="s">
        <v>1180</v>
      </c>
      <c r="G1217" s="228"/>
      <c r="H1217" s="232" t="n">
        <v>-5.88</v>
      </c>
      <c r="I1217" s="233"/>
      <c r="J1217" s="228"/>
      <c r="K1217" s="228"/>
      <c r="L1217" s="234"/>
      <c r="M1217" s="235"/>
      <c r="N1217" s="236"/>
      <c r="O1217" s="236"/>
      <c r="P1217" s="236"/>
      <c r="Q1217" s="236"/>
      <c r="R1217" s="236"/>
      <c r="S1217" s="236"/>
      <c r="T1217" s="237"/>
      <c r="AT1217" s="238" t="s">
        <v>154</v>
      </c>
      <c r="AU1217" s="238" t="s">
        <v>85</v>
      </c>
      <c r="AV1217" s="226" t="s">
        <v>85</v>
      </c>
      <c r="AW1217" s="226" t="s">
        <v>31</v>
      </c>
      <c r="AX1217" s="226" t="s">
        <v>75</v>
      </c>
      <c r="AY1217" s="238" t="s">
        <v>146</v>
      </c>
    </row>
    <row r="1218" s="226" customFormat="true" ht="12.8" hidden="false" customHeight="false" outlineLevel="0" collapsed="false">
      <c r="B1218" s="227"/>
      <c r="C1218" s="228"/>
      <c r="D1218" s="229" t="s">
        <v>154</v>
      </c>
      <c r="E1218" s="230"/>
      <c r="F1218" s="231" t="s">
        <v>1354</v>
      </c>
      <c r="G1218" s="228"/>
      <c r="H1218" s="232" t="n">
        <v>1.155</v>
      </c>
      <c r="I1218" s="233"/>
      <c r="J1218" s="228"/>
      <c r="K1218" s="228"/>
      <c r="L1218" s="234"/>
      <c r="M1218" s="235"/>
      <c r="N1218" s="236"/>
      <c r="O1218" s="236"/>
      <c r="P1218" s="236"/>
      <c r="Q1218" s="236"/>
      <c r="R1218" s="236"/>
      <c r="S1218" s="236"/>
      <c r="T1218" s="237"/>
      <c r="AT1218" s="238" t="s">
        <v>154</v>
      </c>
      <c r="AU1218" s="238" t="s">
        <v>85</v>
      </c>
      <c r="AV1218" s="226" t="s">
        <v>85</v>
      </c>
      <c r="AW1218" s="226" t="s">
        <v>31</v>
      </c>
      <c r="AX1218" s="226" t="s">
        <v>75</v>
      </c>
      <c r="AY1218" s="238" t="s">
        <v>146</v>
      </c>
    </row>
    <row r="1219" s="226" customFormat="true" ht="12.8" hidden="false" customHeight="false" outlineLevel="0" collapsed="false">
      <c r="B1219" s="227"/>
      <c r="C1219" s="228"/>
      <c r="D1219" s="229" t="s">
        <v>154</v>
      </c>
      <c r="E1219" s="230"/>
      <c r="F1219" s="231" t="s">
        <v>1355</v>
      </c>
      <c r="G1219" s="228"/>
      <c r="H1219" s="232" t="n">
        <v>85.4</v>
      </c>
      <c r="I1219" s="233"/>
      <c r="J1219" s="228"/>
      <c r="K1219" s="228"/>
      <c r="L1219" s="234"/>
      <c r="M1219" s="235"/>
      <c r="N1219" s="236"/>
      <c r="O1219" s="236"/>
      <c r="P1219" s="236"/>
      <c r="Q1219" s="236"/>
      <c r="R1219" s="236"/>
      <c r="S1219" s="236"/>
      <c r="T1219" s="237"/>
      <c r="AT1219" s="238" t="s">
        <v>154</v>
      </c>
      <c r="AU1219" s="238" t="s">
        <v>85</v>
      </c>
      <c r="AV1219" s="226" t="s">
        <v>85</v>
      </c>
      <c r="AW1219" s="226" t="s">
        <v>31</v>
      </c>
      <c r="AX1219" s="226" t="s">
        <v>75</v>
      </c>
      <c r="AY1219" s="238" t="s">
        <v>146</v>
      </c>
    </row>
    <row r="1220" s="226" customFormat="true" ht="12.8" hidden="false" customHeight="false" outlineLevel="0" collapsed="false">
      <c r="B1220" s="227"/>
      <c r="C1220" s="228"/>
      <c r="D1220" s="229" t="s">
        <v>154</v>
      </c>
      <c r="E1220" s="230"/>
      <c r="F1220" s="231" t="s">
        <v>506</v>
      </c>
      <c r="G1220" s="228"/>
      <c r="H1220" s="232" t="n">
        <v>-5.85</v>
      </c>
      <c r="I1220" s="233"/>
      <c r="J1220" s="228"/>
      <c r="K1220" s="228"/>
      <c r="L1220" s="234"/>
      <c r="M1220" s="235"/>
      <c r="N1220" s="236"/>
      <c r="O1220" s="236"/>
      <c r="P1220" s="236"/>
      <c r="Q1220" s="236"/>
      <c r="R1220" s="236"/>
      <c r="S1220" s="236"/>
      <c r="T1220" s="237"/>
      <c r="AT1220" s="238" t="s">
        <v>154</v>
      </c>
      <c r="AU1220" s="238" t="s">
        <v>85</v>
      </c>
      <c r="AV1220" s="226" t="s">
        <v>85</v>
      </c>
      <c r="AW1220" s="226" t="s">
        <v>31</v>
      </c>
      <c r="AX1220" s="226" t="s">
        <v>75</v>
      </c>
      <c r="AY1220" s="238" t="s">
        <v>146</v>
      </c>
    </row>
    <row r="1221" s="226" customFormat="true" ht="12.8" hidden="false" customHeight="false" outlineLevel="0" collapsed="false">
      <c r="B1221" s="227"/>
      <c r="C1221" s="228"/>
      <c r="D1221" s="229" t="s">
        <v>154</v>
      </c>
      <c r="E1221" s="230"/>
      <c r="F1221" s="231" t="s">
        <v>1356</v>
      </c>
      <c r="G1221" s="228"/>
      <c r="H1221" s="232" t="n">
        <v>1.035</v>
      </c>
      <c r="I1221" s="233"/>
      <c r="J1221" s="228"/>
      <c r="K1221" s="228"/>
      <c r="L1221" s="234"/>
      <c r="M1221" s="235"/>
      <c r="N1221" s="236"/>
      <c r="O1221" s="236"/>
      <c r="P1221" s="236"/>
      <c r="Q1221" s="236"/>
      <c r="R1221" s="236"/>
      <c r="S1221" s="236"/>
      <c r="T1221" s="237"/>
      <c r="AT1221" s="238" t="s">
        <v>154</v>
      </c>
      <c r="AU1221" s="238" t="s">
        <v>85</v>
      </c>
      <c r="AV1221" s="226" t="s">
        <v>85</v>
      </c>
      <c r="AW1221" s="226" t="s">
        <v>31</v>
      </c>
      <c r="AX1221" s="226" t="s">
        <v>75</v>
      </c>
      <c r="AY1221" s="238" t="s">
        <v>146</v>
      </c>
    </row>
    <row r="1222" s="226" customFormat="true" ht="12.8" hidden="false" customHeight="false" outlineLevel="0" collapsed="false">
      <c r="B1222" s="227"/>
      <c r="C1222" s="228"/>
      <c r="D1222" s="229" t="s">
        <v>154</v>
      </c>
      <c r="E1222" s="230"/>
      <c r="F1222" s="231" t="s">
        <v>1357</v>
      </c>
      <c r="G1222" s="228"/>
      <c r="H1222" s="232" t="n">
        <v>-1.755</v>
      </c>
      <c r="I1222" s="233"/>
      <c r="J1222" s="228"/>
      <c r="K1222" s="228"/>
      <c r="L1222" s="234"/>
      <c r="M1222" s="235"/>
      <c r="N1222" s="236"/>
      <c r="O1222" s="236"/>
      <c r="P1222" s="236"/>
      <c r="Q1222" s="236"/>
      <c r="R1222" s="236"/>
      <c r="S1222" s="236"/>
      <c r="T1222" s="237"/>
      <c r="AT1222" s="238" t="s">
        <v>154</v>
      </c>
      <c r="AU1222" s="238" t="s">
        <v>85</v>
      </c>
      <c r="AV1222" s="226" t="s">
        <v>85</v>
      </c>
      <c r="AW1222" s="226" t="s">
        <v>31</v>
      </c>
      <c r="AX1222" s="226" t="s">
        <v>75</v>
      </c>
      <c r="AY1222" s="238" t="s">
        <v>146</v>
      </c>
    </row>
    <row r="1223" s="226" customFormat="true" ht="12.8" hidden="false" customHeight="false" outlineLevel="0" collapsed="false">
      <c r="B1223" s="227"/>
      <c r="C1223" s="228"/>
      <c r="D1223" s="229" t="s">
        <v>154</v>
      </c>
      <c r="E1223" s="230"/>
      <c r="F1223" s="231" t="s">
        <v>1358</v>
      </c>
      <c r="G1223" s="228"/>
      <c r="H1223" s="232" t="n">
        <v>-0.91</v>
      </c>
      <c r="I1223" s="233"/>
      <c r="J1223" s="228"/>
      <c r="K1223" s="228"/>
      <c r="L1223" s="234"/>
      <c r="M1223" s="235"/>
      <c r="N1223" s="236"/>
      <c r="O1223" s="236"/>
      <c r="P1223" s="236"/>
      <c r="Q1223" s="236"/>
      <c r="R1223" s="236"/>
      <c r="S1223" s="236"/>
      <c r="T1223" s="237"/>
      <c r="AT1223" s="238" t="s">
        <v>154</v>
      </c>
      <c r="AU1223" s="238" t="s">
        <v>85</v>
      </c>
      <c r="AV1223" s="226" t="s">
        <v>85</v>
      </c>
      <c r="AW1223" s="226" t="s">
        <v>31</v>
      </c>
      <c r="AX1223" s="226" t="s">
        <v>75</v>
      </c>
      <c r="AY1223" s="238" t="s">
        <v>146</v>
      </c>
    </row>
    <row r="1224" s="226" customFormat="true" ht="12.8" hidden="false" customHeight="false" outlineLevel="0" collapsed="false">
      <c r="B1224" s="227"/>
      <c r="C1224" s="228"/>
      <c r="D1224" s="229" t="s">
        <v>154</v>
      </c>
      <c r="E1224" s="230"/>
      <c r="F1224" s="231" t="s">
        <v>1359</v>
      </c>
      <c r="G1224" s="228"/>
      <c r="H1224" s="232" t="n">
        <v>1.04</v>
      </c>
      <c r="I1224" s="233"/>
      <c r="J1224" s="228"/>
      <c r="K1224" s="228"/>
      <c r="L1224" s="234"/>
      <c r="M1224" s="235"/>
      <c r="N1224" s="236"/>
      <c r="O1224" s="236"/>
      <c r="P1224" s="236"/>
      <c r="Q1224" s="236"/>
      <c r="R1224" s="236"/>
      <c r="S1224" s="236"/>
      <c r="T1224" s="237"/>
      <c r="AT1224" s="238" t="s">
        <v>154</v>
      </c>
      <c r="AU1224" s="238" t="s">
        <v>85</v>
      </c>
      <c r="AV1224" s="226" t="s">
        <v>85</v>
      </c>
      <c r="AW1224" s="226" t="s">
        <v>31</v>
      </c>
      <c r="AX1224" s="226" t="s">
        <v>75</v>
      </c>
      <c r="AY1224" s="238" t="s">
        <v>146</v>
      </c>
    </row>
    <row r="1225" s="226" customFormat="true" ht="12.8" hidden="false" customHeight="false" outlineLevel="0" collapsed="false">
      <c r="B1225" s="227"/>
      <c r="C1225" s="228"/>
      <c r="D1225" s="229" t="s">
        <v>154</v>
      </c>
      <c r="E1225" s="230"/>
      <c r="F1225" s="231" t="s">
        <v>513</v>
      </c>
      <c r="G1225" s="228"/>
      <c r="H1225" s="232" t="n">
        <v>-4.65</v>
      </c>
      <c r="I1225" s="233"/>
      <c r="J1225" s="228"/>
      <c r="K1225" s="228"/>
      <c r="L1225" s="234"/>
      <c r="M1225" s="235"/>
      <c r="N1225" s="236"/>
      <c r="O1225" s="236"/>
      <c r="P1225" s="236"/>
      <c r="Q1225" s="236"/>
      <c r="R1225" s="236"/>
      <c r="S1225" s="236"/>
      <c r="T1225" s="237"/>
      <c r="AT1225" s="238" t="s">
        <v>154</v>
      </c>
      <c r="AU1225" s="238" t="s">
        <v>85</v>
      </c>
      <c r="AV1225" s="226" t="s">
        <v>85</v>
      </c>
      <c r="AW1225" s="226" t="s">
        <v>31</v>
      </c>
      <c r="AX1225" s="226" t="s">
        <v>75</v>
      </c>
      <c r="AY1225" s="238" t="s">
        <v>146</v>
      </c>
    </row>
    <row r="1226" s="226" customFormat="true" ht="12.8" hidden="false" customHeight="false" outlineLevel="0" collapsed="false">
      <c r="B1226" s="227"/>
      <c r="C1226" s="228"/>
      <c r="D1226" s="229" t="s">
        <v>154</v>
      </c>
      <c r="E1226" s="230"/>
      <c r="F1226" s="231" t="s">
        <v>1360</v>
      </c>
      <c r="G1226" s="228"/>
      <c r="H1226" s="232" t="n">
        <v>0.915</v>
      </c>
      <c r="I1226" s="233"/>
      <c r="J1226" s="228"/>
      <c r="K1226" s="228"/>
      <c r="L1226" s="234"/>
      <c r="M1226" s="235"/>
      <c r="N1226" s="236"/>
      <c r="O1226" s="236"/>
      <c r="P1226" s="236"/>
      <c r="Q1226" s="236"/>
      <c r="R1226" s="236"/>
      <c r="S1226" s="236"/>
      <c r="T1226" s="237"/>
      <c r="AT1226" s="238" t="s">
        <v>154</v>
      </c>
      <c r="AU1226" s="238" t="s">
        <v>85</v>
      </c>
      <c r="AV1226" s="226" t="s">
        <v>85</v>
      </c>
      <c r="AW1226" s="226" t="s">
        <v>31</v>
      </c>
      <c r="AX1226" s="226" t="s">
        <v>75</v>
      </c>
      <c r="AY1226" s="238" t="s">
        <v>146</v>
      </c>
    </row>
    <row r="1227" s="226" customFormat="true" ht="12.8" hidden="false" customHeight="false" outlineLevel="0" collapsed="false">
      <c r="B1227" s="227"/>
      <c r="C1227" s="228"/>
      <c r="D1227" s="229" t="s">
        <v>154</v>
      </c>
      <c r="E1227" s="230"/>
      <c r="F1227" s="231" t="s">
        <v>1361</v>
      </c>
      <c r="G1227" s="228"/>
      <c r="H1227" s="232" t="n">
        <v>23.1</v>
      </c>
      <c r="I1227" s="233"/>
      <c r="J1227" s="228"/>
      <c r="K1227" s="228"/>
      <c r="L1227" s="234"/>
      <c r="M1227" s="235"/>
      <c r="N1227" s="236"/>
      <c r="O1227" s="236"/>
      <c r="P1227" s="236"/>
      <c r="Q1227" s="236"/>
      <c r="R1227" s="236"/>
      <c r="S1227" s="236"/>
      <c r="T1227" s="237"/>
      <c r="AT1227" s="238" t="s">
        <v>154</v>
      </c>
      <c r="AU1227" s="238" t="s">
        <v>85</v>
      </c>
      <c r="AV1227" s="226" t="s">
        <v>85</v>
      </c>
      <c r="AW1227" s="226" t="s">
        <v>31</v>
      </c>
      <c r="AX1227" s="226" t="s">
        <v>75</v>
      </c>
      <c r="AY1227" s="238" t="s">
        <v>146</v>
      </c>
    </row>
    <row r="1228" s="226" customFormat="true" ht="12.8" hidden="false" customHeight="false" outlineLevel="0" collapsed="false">
      <c r="B1228" s="227"/>
      <c r="C1228" s="228"/>
      <c r="D1228" s="229" t="s">
        <v>154</v>
      </c>
      <c r="E1228" s="230"/>
      <c r="F1228" s="231" t="s">
        <v>521</v>
      </c>
      <c r="G1228" s="228"/>
      <c r="H1228" s="232" t="n">
        <v>-1.414</v>
      </c>
      <c r="I1228" s="233"/>
      <c r="J1228" s="228"/>
      <c r="K1228" s="228"/>
      <c r="L1228" s="234"/>
      <c r="M1228" s="235"/>
      <c r="N1228" s="236"/>
      <c r="O1228" s="236"/>
      <c r="P1228" s="236"/>
      <c r="Q1228" s="236"/>
      <c r="R1228" s="236"/>
      <c r="S1228" s="236"/>
      <c r="T1228" s="237"/>
      <c r="AT1228" s="238" t="s">
        <v>154</v>
      </c>
      <c r="AU1228" s="238" t="s">
        <v>85</v>
      </c>
      <c r="AV1228" s="226" t="s">
        <v>85</v>
      </c>
      <c r="AW1228" s="226" t="s">
        <v>31</v>
      </c>
      <c r="AX1228" s="226" t="s">
        <v>75</v>
      </c>
      <c r="AY1228" s="238" t="s">
        <v>146</v>
      </c>
    </row>
    <row r="1229" s="226" customFormat="true" ht="12.8" hidden="false" customHeight="false" outlineLevel="0" collapsed="false">
      <c r="B1229" s="227"/>
      <c r="C1229" s="228"/>
      <c r="D1229" s="229" t="s">
        <v>154</v>
      </c>
      <c r="E1229" s="230"/>
      <c r="F1229" s="231" t="s">
        <v>1362</v>
      </c>
      <c r="G1229" s="228"/>
      <c r="H1229" s="232" t="n">
        <v>0.848</v>
      </c>
      <c r="I1229" s="233"/>
      <c r="J1229" s="228"/>
      <c r="K1229" s="228"/>
      <c r="L1229" s="234"/>
      <c r="M1229" s="235"/>
      <c r="N1229" s="236"/>
      <c r="O1229" s="236"/>
      <c r="P1229" s="236"/>
      <c r="Q1229" s="236"/>
      <c r="R1229" s="236"/>
      <c r="S1229" s="236"/>
      <c r="T1229" s="237"/>
      <c r="AT1229" s="238" t="s">
        <v>154</v>
      </c>
      <c r="AU1229" s="238" t="s">
        <v>85</v>
      </c>
      <c r="AV1229" s="226" t="s">
        <v>85</v>
      </c>
      <c r="AW1229" s="226" t="s">
        <v>31</v>
      </c>
      <c r="AX1229" s="226" t="s">
        <v>75</v>
      </c>
      <c r="AY1229" s="238" t="s">
        <v>146</v>
      </c>
    </row>
    <row r="1230" s="251" customFormat="true" ht="12.8" hidden="false" customHeight="false" outlineLevel="0" collapsed="false">
      <c r="B1230" s="252"/>
      <c r="C1230" s="253"/>
      <c r="D1230" s="229" t="s">
        <v>154</v>
      </c>
      <c r="E1230" s="254"/>
      <c r="F1230" s="255" t="s">
        <v>1363</v>
      </c>
      <c r="G1230" s="253"/>
      <c r="H1230" s="256" t="n">
        <v>135.957</v>
      </c>
      <c r="I1230" s="257"/>
      <c r="J1230" s="253"/>
      <c r="K1230" s="253"/>
      <c r="L1230" s="258"/>
      <c r="M1230" s="259"/>
      <c r="N1230" s="260"/>
      <c r="O1230" s="260"/>
      <c r="P1230" s="260"/>
      <c r="Q1230" s="260"/>
      <c r="R1230" s="260"/>
      <c r="S1230" s="260"/>
      <c r="T1230" s="261"/>
      <c r="AT1230" s="262" t="s">
        <v>154</v>
      </c>
      <c r="AU1230" s="262" t="s">
        <v>85</v>
      </c>
      <c r="AV1230" s="251" t="s">
        <v>160</v>
      </c>
      <c r="AW1230" s="251" t="s">
        <v>31</v>
      </c>
      <c r="AX1230" s="251" t="s">
        <v>75</v>
      </c>
      <c r="AY1230" s="262" t="s">
        <v>146</v>
      </c>
    </row>
    <row r="1231" s="226" customFormat="true" ht="12.8" hidden="false" customHeight="false" outlineLevel="0" collapsed="false">
      <c r="B1231" s="227"/>
      <c r="C1231" s="228"/>
      <c r="D1231" s="229" t="s">
        <v>154</v>
      </c>
      <c r="E1231" s="230"/>
      <c r="F1231" s="231" t="s">
        <v>1364</v>
      </c>
      <c r="G1231" s="228"/>
      <c r="H1231" s="232" t="n">
        <v>53.07</v>
      </c>
      <c r="I1231" s="233"/>
      <c r="J1231" s="228"/>
      <c r="K1231" s="228"/>
      <c r="L1231" s="234"/>
      <c r="M1231" s="235"/>
      <c r="N1231" s="236"/>
      <c r="O1231" s="236"/>
      <c r="P1231" s="236"/>
      <c r="Q1231" s="236"/>
      <c r="R1231" s="236"/>
      <c r="S1231" s="236"/>
      <c r="T1231" s="237"/>
      <c r="AT1231" s="238" t="s">
        <v>154</v>
      </c>
      <c r="AU1231" s="238" t="s">
        <v>85</v>
      </c>
      <c r="AV1231" s="226" t="s">
        <v>85</v>
      </c>
      <c r="AW1231" s="226" t="s">
        <v>31</v>
      </c>
      <c r="AX1231" s="226" t="s">
        <v>75</v>
      </c>
      <c r="AY1231" s="238" t="s">
        <v>146</v>
      </c>
    </row>
    <row r="1232" s="226" customFormat="true" ht="12.8" hidden="false" customHeight="false" outlineLevel="0" collapsed="false">
      <c r="B1232" s="227"/>
      <c r="C1232" s="228"/>
      <c r="D1232" s="229" t="s">
        <v>154</v>
      </c>
      <c r="E1232" s="230"/>
      <c r="F1232" s="231" t="s">
        <v>1343</v>
      </c>
      <c r="G1232" s="228"/>
      <c r="H1232" s="232" t="n">
        <v>2.473</v>
      </c>
      <c r="I1232" s="233"/>
      <c r="J1232" s="228"/>
      <c r="K1232" s="228"/>
      <c r="L1232" s="234"/>
      <c r="M1232" s="235"/>
      <c r="N1232" s="236"/>
      <c r="O1232" s="236"/>
      <c r="P1232" s="236"/>
      <c r="Q1232" s="236"/>
      <c r="R1232" s="236"/>
      <c r="S1232" s="236"/>
      <c r="T1232" s="237"/>
      <c r="AT1232" s="238" t="s">
        <v>154</v>
      </c>
      <c r="AU1232" s="238" t="s">
        <v>85</v>
      </c>
      <c r="AV1232" s="226" t="s">
        <v>85</v>
      </c>
      <c r="AW1232" s="226" t="s">
        <v>31</v>
      </c>
      <c r="AX1232" s="226" t="s">
        <v>75</v>
      </c>
      <c r="AY1232" s="238" t="s">
        <v>146</v>
      </c>
    </row>
    <row r="1233" s="226" customFormat="true" ht="12.8" hidden="false" customHeight="false" outlineLevel="0" collapsed="false">
      <c r="B1233" s="227"/>
      <c r="C1233" s="228"/>
      <c r="D1233" s="229" t="s">
        <v>154</v>
      </c>
      <c r="E1233" s="230"/>
      <c r="F1233" s="231" t="s">
        <v>1167</v>
      </c>
      <c r="G1233" s="228"/>
      <c r="H1233" s="232" t="n">
        <v>-2.94</v>
      </c>
      <c r="I1233" s="233"/>
      <c r="J1233" s="228"/>
      <c r="K1233" s="228"/>
      <c r="L1233" s="234"/>
      <c r="M1233" s="235"/>
      <c r="N1233" s="236"/>
      <c r="O1233" s="236"/>
      <c r="P1233" s="236"/>
      <c r="Q1233" s="236"/>
      <c r="R1233" s="236"/>
      <c r="S1233" s="236"/>
      <c r="T1233" s="237"/>
      <c r="AT1233" s="238" t="s">
        <v>154</v>
      </c>
      <c r="AU1233" s="238" t="s">
        <v>85</v>
      </c>
      <c r="AV1233" s="226" t="s">
        <v>85</v>
      </c>
      <c r="AW1233" s="226" t="s">
        <v>31</v>
      </c>
      <c r="AX1233" s="226" t="s">
        <v>75</v>
      </c>
      <c r="AY1233" s="238" t="s">
        <v>146</v>
      </c>
    </row>
    <row r="1234" s="226" customFormat="true" ht="12.8" hidden="false" customHeight="false" outlineLevel="0" collapsed="false">
      <c r="B1234" s="227"/>
      <c r="C1234" s="228"/>
      <c r="D1234" s="229" t="s">
        <v>154</v>
      </c>
      <c r="E1234" s="230"/>
      <c r="F1234" s="231" t="s">
        <v>1365</v>
      </c>
      <c r="G1234" s="228"/>
      <c r="H1234" s="232" t="n">
        <v>1.42</v>
      </c>
      <c r="I1234" s="233"/>
      <c r="J1234" s="228"/>
      <c r="K1234" s="228"/>
      <c r="L1234" s="234"/>
      <c r="M1234" s="235"/>
      <c r="N1234" s="236"/>
      <c r="O1234" s="236"/>
      <c r="P1234" s="236"/>
      <c r="Q1234" s="236"/>
      <c r="R1234" s="236"/>
      <c r="S1234" s="236"/>
      <c r="T1234" s="237"/>
      <c r="AT1234" s="238" t="s">
        <v>154</v>
      </c>
      <c r="AU1234" s="238" t="s">
        <v>85</v>
      </c>
      <c r="AV1234" s="226" t="s">
        <v>85</v>
      </c>
      <c r="AW1234" s="226" t="s">
        <v>31</v>
      </c>
      <c r="AX1234" s="226" t="s">
        <v>75</v>
      </c>
      <c r="AY1234" s="238" t="s">
        <v>146</v>
      </c>
    </row>
    <row r="1235" s="226" customFormat="true" ht="12.8" hidden="false" customHeight="false" outlineLevel="0" collapsed="false">
      <c r="B1235" s="227"/>
      <c r="C1235" s="228"/>
      <c r="D1235" s="229" t="s">
        <v>154</v>
      </c>
      <c r="E1235" s="230"/>
      <c r="F1235" s="231" t="s">
        <v>1169</v>
      </c>
      <c r="G1235" s="228"/>
      <c r="H1235" s="232" t="n">
        <v>-15.4</v>
      </c>
      <c r="I1235" s="233"/>
      <c r="J1235" s="228"/>
      <c r="K1235" s="228"/>
      <c r="L1235" s="234"/>
      <c r="M1235" s="235"/>
      <c r="N1235" s="236"/>
      <c r="O1235" s="236"/>
      <c r="P1235" s="236"/>
      <c r="Q1235" s="236"/>
      <c r="R1235" s="236"/>
      <c r="S1235" s="236"/>
      <c r="T1235" s="237"/>
      <c r="AT1235" s="238" t="s">
        <v>154</v>
      </c>
      <c r="AU1235" s="238" t="s">
        <v>85</v>
      </c>
      <c r="AV1235" s="226" t="s">
        <v>85</v>
      </c>
      <c r="AW1235" s="226" t="s">
        <v>31</v>
      </c>
      <c r="AX1235" s="226" t="s">
        <v>75</v>
      </c>
      <c r="AY1235" s="238" t="s">
        <v>146</v>
      </c>
    </row>
    <row r="1236" s="226" customFormat="true" ht="12.8" hidden="false" customHeight="false" outlineLevel="0" collapsed="false">
      <c r="B1236" s="227"/>
      <c r="C1236" s="228"/>
      <c r="D1236" s="229" t="s">
        <v>154</v>
      </c>
      <c r="E1236" s="230"/>
      <c r="F1236" s="231" t="s">
        <v>1366</v>
      </c>
      <c r="G1236" s="228"/>
      <c r="H1236" s="232" t="n">
        <v>0.885</v>
      </c>
      <c r="I1236" s="233"/>
      <c r="J1236" s="228"/>
      <c r="K1236" s="228"/>
      <c r="L1236" s="234"/>
      <c r="M1236" s="235"/>
      <c r="N1236" s="236"/>
      <c r="O1236" s="236"/>
      <c r="P1236" s="236"/>
      <c r="Q1236" s="236"/>
      <c r="R1236" s="236"/>
      <c r="S1236" s="236"/>
      <c r="T1236" s="237"/>
      <c r="AT1236" s="238" t="s">
        <v>154</v>
      </c>
      <c r="AU1236" s="238" t="s">
        <v>85</v>
      </c>
      <c r="AV1236" s="226" t="s">
        <v>85</v>
      </c>
      <c r="AW1236" s="226" t="s">
        <v>31</v>
      </c>
      <c r="AX1236" s="226" t="s">
        <v>75</v>
      </c>
      <c r="AY1236" s="238" t="s">
        <v>146</v>
      </c>
    </row>
    <row r="1237" s="226" customFormat="true" ht="12.8" hidden="false" customHeight="false" outlineLevel="0" collapsed="false">
      <c r="B1237" s="227"/>
      <c r="C1237" s="228"/>
      <c r="D1237" s="229" t="s">
        <v>154</v>
      </c>
      <c r="E1237" s="230"/>
      <c r="F1237" s="231" t="s">
        <v>1367</v>
      </c>
      <c r="G1237" s="228"/>
      <c r="H1237" s="232" t="n">
        <v>107.8</v>
      </c>
      <c r="I1237" s="233"/>
      <c r="J1237" s="228"/>
      <c r="K1237" s="228"/>
      <c r="L1237" s="234"/>
      <c r="M1237" s="235"/>
      <c r="N1237" s="236"/>
      <c r="O1237" s="236"/>
      <c r="P1237" s="236"/>
      <c r="Q1237" s="236"/>
      <c r="R1237" s="236"/>
      <c r="S1237" s="236"/>
      <c r="T1237" s="237"/>
      <c r="AT1237" s="238" t="s">
        <v>154</v>
      </c>
      <c r="AU1237" s="238" t="s">
        <v>85</v>
      </c>
      <c r="AV1237" s="226" t="s">
        <v>85</v>
      </c>
      <c r="AW1237" s="226" t="s">
        <v>31</v>
      </c>
      <c r="AX1237" s="226" t="s">
        <v>75</v>
      </c>
      <c r="AY1237" s="238" t="s">
        <v>146</v>
      </c>
    </row>
    <row r="1238" s="226" customFormat="true" ht="12.8" hidden="false" customHeight="false" outlineLevel="0" collapsed="false">
      <c r="B1238" s="227"/>
      <c r="C1238" s="228"/>
      <c r="D1238" s="229" t="s">
        <v>154</v>
      </c>
      <c r="E1238" s="230"/>
      <c r="F1238" s="231" t="s">
        <v>1219</v>
      </c>
      <c r="G1238" s="228"/>
      <c r="H1238" s="232" t="n">
        <v>-11.7</v>
      </c>
      <c r="I1238" s="233"/>
      <c r="J1238" s="228"/>
      <c r="K1238" s="228"/>
      <c r="L1238" s="234"/>
      <c r="M1238" s="235"/>
      <c r="N1238" s="236"/>
      <c r="O1238" s="236"/>
      <c r="P1238" s="236"/>
      <c r="Q1238" s="236"/>
      <c r="R1238" s="236"/>
      <c r="S1238" s="236"/>
      <c r="T1238" s="237"/>
      <c r="AT1238" s="238" t="s">
        <v>154</v>
      </c>
      <c r="AU1238" s="238" t="s">
        <v>85</v>
      </c>
      <c r="AV1238" s="226" t="s">
        <v>85</v>
      </c>
      <c r="AW1238" s="226" t="s">
        <v>31</v>
      </c>
      <c r="AX1238" s="226" t="s">
        <v>75</v>
      </c>
      <c r="AY1238" s="238" t="s">
        <v>146</v>
      </c>
    </row>
    <row r="1239" s="226" customFormat="true" ht="12.8" hidden="false" customHeight="false" outlineLevel="0" collapsed="false">
      <c r="B1239" s="227"/>
      <c r="C1239" s="228"/>
      <c r="D1239" s="229" t="s">
        <v>154</v>
      </c>
      <c r="E1239" s="230"/>
      <c r="F1239" s="231" t="s">
        <v>507</v>
      </c>
      <c r="G1239" s="228"/>
      <c r="H1239" s="232" t="n">
        <v>-6.728</v>
      </c>
      <c r="I1239" s="233"/>
      <c r="J1239" s="228"/>
      <c r="K1239" s="228"/>
      <c r="L1239" s="234"/>
      <c r="M1239" s="235"/>
      <c r="N1239" s="236"/>
      <c r="O1239" s="236"/>
      <c r="P1239" s="236"/>
      <c r="Q1239" s="236"/>
      <c r="R1239" s="236"/>
      <c r="S1239" s="236"/>
      <c r="T1239" s="237"/>
      <c r="AT1239" s="238" t="s">
        <v>154</v>
      </c>
      <c r="AU1239" s="238" t="s">
        <v>85</v>
      </c>
      <c r="AV1239" s="226" t="s">
        <v>85</v>
      </c>
      <c r="AW1239" s="226" t="s">
        <v>31</v>
      </c>
      <c r="AX1239" s="226" t="s">
        <v>75</v>
      </c>
      <c r="AY1239" s="238" t="s">
        <v>146</v>
      </c>
    </row>
    <row r="1240" s="226" customFormat="true" ht="12.8" hidden="false" customHeight="false" outlineLevel="0" collapsed="false">
      <c r="B1240" s="227"/>
      <c r="C1240" s="228"/>
      <c r="D1240" s="229" t="s">
        <v>154</v>
      </c>
      <c r="E1240" s="230"/>
      <c r="F1240" s="231" t="s">
        <v>1368</v>
      </c>
      <c r="G1240" s="228"/>
      <c r="H1240" s="232" t="n">
        <v>2.07</v>
      </c>
      <c r="I1240" s="233"/>
      <c r="J1240" s="228"/>
      <c r="K1240" s="228"/>
      <c r="L1240" s="234"/>
      <c r="M1240" s="235"/>
      <c r="N1240" s="236"/>
      <c r="O1240" s="236"/>
      <c r="P1240" s="236"/>
      <c r="Q1240" s="236"/>
      <c r="R1240" s="236"/>
      <c r="S1240" s="236"/>
      <c r="T1240" s="237"/>
      <c r="AT1240" s="238" t="s">
        <v>154</v>
      </c>
      <c r="AU1240" s="238" t="s">
        <v>85</v>
      </c>
      <c r="AV1240" s="226" t="s">
        <v>85</v>
      </c>
      <c r="AW1240" s="226" t="s">
        <v>31</v>
      </c>
      <c r="AX1240" s="226" t="s">
        <v>75</v>
      </c>
      <c r="AY1240" s="238" t="s">
        <v>146</v>
      </c>
    </row>
    <row r="1241" s="226" customFormat="true" ht="12.8" hidden="false" customHeight="false" outlineLevel="0" collapsed="false">
      <c r="B1241" s="227"/>
      <c r="C1241" s="228"/>
      <c r="D1241" s="229" t="s">
        <v>154</v>
      </c>
      <c r="E1241" s="230"/>
      <c r="F1241" s="231" t="s">
        <v>1369</v>
      </c>
      <c r="G1241" s="228"/>
      <c r="H1241" s="232" t="n">
        <v>1.103</v>
      </c>
      <c r="I1241" s="233"/>
      <c r="J1241" s="228"/>
      <c r="K1241" s="228"/>
      <c r="L1241" s="234"/>
      <c r="M1241" s="235"/>
      <c r="N1241" s="236"/>
      <c r="O1241" s="236"/>
      <c r="P1241" s="236"/>
      <c r="Q1241" s="236"/>
      <c r="R1241" s="236"/>
      <c r="S1241" s="236"/>
      <c r="T1241" s="237"/>
      <c r="AT1241" s="238" t="s">
        <v>154</v>
      </c>
      <c r="AU1241" s="238" t="s">
        <v>85</v>
      </c>
      <c r="AV1241" s="226" t="s">
        <v>85</v>
      </c>
      <c r="AW1241" s="226" t="s">
        <v>31</v>
      </c>
      <c r="AX1241" s="226" t="s">
        <v>75</v>
      </c>
      <c r="AY1241" s="238" t="s">
        <v>146</v>
      </c>
    </row>
    <row r="1242" s="226" customFormat="true" ht="12.8" hidden="false" customHeight="false" outlineLevel="0" collapsed="false">
      <c r="B1242" s="227"/>
      <c r="C1242" s="228"/>
      <c r="D1242" s="229" t="s">
        <v>154</v>
      </c>
      <c r="E1242" s="230"/>
      <c r="F1242" s="231" t="s">
        <v>519</v>
      </c>
      <c r="G1242" s="228"/>
      <c r="H1242" s="232" t="n">
        <v>-9.3</v>
      </c>
      <c r="I1242" s="233"/>
      <c r="J1242" s="228"/>
      <c r="K1242" s="228"/>
      <c r="L1242" s="234"/>
      <c r="M1242" s="235"/>
      <c r="N1242" s="236"/>
      <c r="O1242" s="236"/>
      <c r="P1242" s="236"/>
      <c r="Q1242" s="236"/>
      <c r="R1242" s="236"/>
      <c r="S1242" s="236"/>
      <c r="T1242" s="237"/>
      <c r="AT1242" s="238" t="s">
        <v>154</v>
      </c>
      <c r="AU1242" s="238" t="s">
        <v>85</v>
      </c>
      <c r="AV1242" s="226" t="s">
        <v>85</v>
      </c>
      <c r="AW1242" s="226" t="s">
        <v>31</v>
      </c>
      <c r="AX1242" s="226" t="s">
        <v>75</v>
      </c>
      <c r="AY1242" s="238" t="s">
        <v>146</v>
      </c>
    </row>
    <row r="1243" s="226" customFormat="true" ht="12.8" hidden="false" customHeight="false" outlineLevel="0" collapsed="false">
      <c r="B1243" s="227"/>
      <c r="C1243" s="228"/>
      <c r="D1243" s="229" t="s">
        <v>154</v>
      </c>
      <c r="E1243" s="230"/>
      <c r="F1243" s="231" t="s">
        <v>514</v>
      </c>
      <c r="G1243" s="228"/>
      <c r="H1243" s="232" t="n">
        <v>-5.348</v>
      </c>
      <c r="I1243" s="233"/>
      <c r="J1243" s="228"/>
      <c r="K1243" s="228"/>
      <c r="L1243" s="234"/>
      <c r="M1243" s="235"/>
      <c r="N1243" s="236"/>
      <c r="O1243" s="236"/>
      <c r="P1243" s="236"/>
      <c r="Q1243" s="236"/>
      <c r="R1243" s="236"/>
      <c r="S1243" s="236"/>
      <c r="T1243" s="237"/>
      <c r="AT1243" s="238" t="s">
        <v>154</v>
      </c>
      <c r="AU1243" s="238" t="s">
        <v>85</v>
      </c>
      <c r="AV1243" s="226" t="s">
        <v>85</v>
      </c>
      <c r="AW1243" s="226" t="s">
        <v>31</v>
      </c>
      <c r="AX1243" s="226" t="s">
        <v>75</v>
      </c>
      <c r="AY1243" s="238" t="s">
        <v>146</v>
      </c>
    </row>
    <row r="1244" s="226" customFormat="true" ht="12.8" hidden="false" customHeight="false" outlineLevel="0" collapsed="false">
      <c r="B1244" s="227"/>
      <c r="C1244" s="228"/>
      <c r="D1244" s="229" t="s">
        <v>154</v>
      </c>
      <c r="E1244" s="230"/>
      <c r="F1244" s="231" t="s">
        <v>1370</v>
      </c>
      <c r="G1244" s="228"/>
      <c r="H1244" s="232" t="n">
        <v>1.83</v>
      </c>
      <c r="I1244" s="233"/>
      <c r="J1244" s="228"/>
      <c r="K1244" s="228"/>
      <c r="L1244" s="234"/>
      <c r="M1244" s="235"/>
      <c r="N1244" s="236"/>
      <c r="O1244" s="236"/>
      <c r="P1244" s="236"/>
      <c r="Q1244" s="236"/>
      <c r="R1244" s="236"/>
      <c r="S1244" s="236"/>
      <c r="T1244" s="237"/>
      <c r="AT1244" s="238" t="s">
        <v>154</v>
      </c>
      <c r="AU1244" s="238" t="s">
        <v>85</v>
      </c>
      <c r="AV1244" s="226" t="s">
        <v>85</v>
      </c>
      <c r="AW1244" s="226" t="s">
        <v>31</v>
      </c>
      <c r="AX1244" s="226" t="s">
        <v>75</v>
      </c>
      <c r="AY1244" s="238" t="s">
        <v>146</v>
      </c>
    </row>
    <row r="1245" s="226" customFormat="true" ht="12.8" hidden="false" customHeight="false" outlineLevel="0" collapsed="false">
      <c r="B1245" s="227"/>
      <c r="C1245" s="228"/>
      <c r="D1245" s="229" t="s">
        <v>154</v>
      </c>
      <c r="E1245" s="230"/>
      <c r="F1245" s="231" t="s">
        <v>1371</v>
      </c>
      <c r="G1245" s="228"/>
      <c r="H1245" s="232" t="n">
        <v>0.983</v>
      </c>
      <c r="I1245" s="233"/>
      <c r="J1245" s="228"/>
      <c r="K1245" s="228"/>
      <c r="L1245" s="234"/>
      <c r="M1245" s="235"/>
      <c r="N1245" s="236"/>
      <c r="O1245" s="236"/>
      <c r="P1245" s="236"/>
      <c r="Q1245" s="236"/>
      <c r="R1245" s="236"/>
      <c r="S1245" s="236"/>
      <c r="T1245" s="237"/>
      <c r="AT1245" s="238" t="s">
        <v>154</v>
      </c>
      <c r="AU1245" s="238" t="s">
        <v>85</v>
      </c>
      <c r="AV1245" s="226" t="s">
        <v>85</v>
      </c>
      <c r="AW1245" s="226" t="s">
        <v>31</v>
      </c>
      <c r="AX1245" s="226" t="s">
        <v>75</v>
      </c>
      <c r="AY1245" s="238" t="s">
        <v>146</v>
      </c>
    </row>
    <row r="1246" s="226" customFormat="true" ht="12.8" hidden="false" customHeight="false" outlineLevel="0" collapsed="false">
      <c r="B1246" s="227"/>
      <c r="C1246" s="228"/>
      <c r="D1246" s="229" t="s">
        <v>154</v>
      </c>
      <c r="E1246" s="230"/>
      <c r="F1246" s="231" t="s">
        <v>1372</v>
      </c>
      <c r="G1246" s="228"/>
      <c r="H1246" s="232" t="n">
        <v>36.624</v>
      </c>
      <c r="I1246" s="233"/>
      <c r="J1246" s="228"/>
      <c r="K1246" s="228"/>
      <c r="L1246" s="234"/>
      <c r="M1246" s="235"/>
      <c r="N1246" s="236"/>
      <c r="O1246" s="236"/>
      <c r="P1246" s="236"/>
      <c r="Q1246" s="236"/>
      <c r="R1246" s="236"/>
      <c r="S1246" s="236"/>
      <c r="T1246" s="237"/>
      <c r="AT1246" s="238" t="s">
        <v>154</v>
      </c>
      <c r="AU1246" s="238" t="s">
        <v>85</v>
      </c>
      <c r="AV1246" s="226" t="s">
        <v>85</v>
      </c>
      <c r="AW1246" s="226" t="s">
        <v>31</v>
      </c>
      <c r="AX1246" s="226" t="s">
        <v>75</v>
      </c>
      <c r="AY1246" s="238" t="s">
        <v>146</v>
      </c>
    </row>
    <row r="1247" s="226" customFormat="true" ht="12.8" hidden="false" customHeight="false" outlineLevel="0" collapsed="false">
      <c r="B1247" s="227"/>
      <c r="C1247" s="228"/>
      <c r="D1247" s="229" t="s">
        <v>154</v>
      </c>
      <c r="E1247" s="230"/>
      <c r="F1247" s="231" t="s">
        <v>519</v>
      </c>
      <c r="G1247" s="228"/>
      <c r="H1247" s="232" t="n">
        <v>-9.3</v>
      </c>
      <c r="I1247" s="233"/>
      <c r="J1247" s="228"/>
      <c r="K1247" s="228"/>
      <c r="L1247" s="234"/>
      <c r="M1247" s="235"/>
      <c r="N1247" s="236"/>
      <c r="O1247" s="236"/>
      <c r="P1247" s="236"/>
      <c r="Q1247" s="236"/>
      <c r="R1247" s="236"/>
      <c r="S1247" s="236"/>
      <c r="T1247" s="237"/>
      <c r="AT1247" s="238" t="s">
        <v>154</v>
      </c>
      <c r="AU1247" s="238" t="s">
        <v>85</v>
      </c>
      <c r="AV1247" s="226" t="s">
        <v>85</v>
      </c>
      <c r="AW1247" s="226" t="s">
        <v>31</v>
      </c>
      <c r="AX1247" s="226" t="s">
        <v>75</v>
      </c>
      <c r="AY1247" s="238" t="s">
        <v>146</v>
      </c>
    </row>
    <row r="1248" s="226" customFormat="true" ht="12.8" hidden="false" customHeight="false" outlineLevel="0" collapsed="false">
      <c r="B1248" s="227"/>
      <c r="C1248" s="228"/>
      <c r="D1248" s="229" t="s">
        <v>154</v>
      </c>
      <c r="E1248" s="230"/>
      <c r="F1248" s="231" t="s">
        <v>1370</v>
      </c>
      <c r="G1248" s="228"/>
      <c r="H1248" s="232" t="n">
        <v>1.83</v>
      </c>
      <c r="I1248" s="233"/>
      <c r="J1248" s="228"/>
      <c r="K1248" s="228"/>
      <c r="L1248" s="234"/>
      <c r="M1248" s="235"/>
      <c r="N1248" s="236"/>
      <c r="O1248" s="236"/>
      <c r="P1248" s="236"/>
      <c r="Q1248" s="236"/>
      <c r="R1248" s="236"/>
      <c r="S1248" s="236"/>
      <c r="T1248" s="237"/>
      <c r="AT1248" s="238" t="s">
        <v>154</v>
      </c>
      <c r="AU1248" s="238" t="s">
        <v>85</v>
      </c>
      <c r="AV1248" s="226" t="s">
        <v>85</v>
      </c>
      <c r="AW1248" s="226" t="s">
        <v>31</v>
      </c>
      <c r="AX1248" s="226" t="s">
        <v>75</v>
      </c>
      <c r="AY1248" s="238" t="s">
        <v>146</v>
      </c>
    </row>
    <row r="1249" s="251" customFormat="true" ht="12.8" hidden="false" customHeight="false" outlineLevel="0" collapsed="false">
      <c r="B1249" s="252"/>
      <c r="C1249" s="253"/>
      <c r="D1249" s="229" t="s">
        <v>154</v>
      </c>
      <c r="E1249" s="254"/>
      <c r="F1249" s="255" t="s">
        <v>1373</v>
      </c>
      <c r="G1249" s="253"/>
      <c r="H1249" s="256" t="n">
        <v>149.372</v>
      </c>
      <c r="I1249" s="257"/>
      <c r="J1249" s="253"/>
      <c r="K1249" s="253"/>
      <c r="L1249" s="258"/>
      <c r="M1249" s="259"/>
      <c r="N1249" s="260"/>
      <c r="O1249" s="260"/>
      <c r="P1249" s="260"/>
      <c r="Q1249" s="260"/>
      <c r="R1249" s="260"/>
      <c r="S1249" s="260"/>
      <c r="T1249" s="261"/>
      <c r="AT1249" s="262" t="s">
        <v>154</v>
      </c>
      <c r="AU1249" s="262" t="s">
        <v>85</v>
      </c>
      <c r="AV1249" s="251" t="s">
        <v>160</v>
      </c>
      <c r="AW1249" s="251" t="s">
        <v>31</v>
      </c>
      <c r="AX1249" s="251" t="s">
        <v>75</v>
      </c>
      <c r="AY1249" s="262" t="s">
        <v>146</v>
      </c>
    </row>
    <row r="1250" s="226" customFormat="true" ht="12.8" hidden="false" customHeight="false" outlineLevel="0" collapsed="false">
      <c r="B1250" s="227"/>
      <c r="C1250" s="228"/>
      <c r="D1250" s="229" t="s">
        <v>154</v>
      </c>
      <c r="E1250" s="230"/>
      <c r="F1250" s="231" t="s">
        <v>1374</v>
      </c>
      <c r="G1250" s="228"/>
      <c r="H1250" s="232" t="n">
        <v>47.885</v>
      </c>
      <c r="I1250" s="233"/>
      <c r="J1250" s="228"/>
      <c r="K1250" s="228"/>
      <c r="L1250" s="234"/>
      <c r="M1250" s="235"/>
      <c r="N1250" s="236"/>
      <c r="O1250" s="236"/>
      <c r="P1250" s="236"/>
      <c r="Q1250" s="236"/>
      <c r="R1250" s="236"/>
      <c r="S1250" s="236"/>
      <c r="T1250" s="237"/>
      <c r="AT1250" s="238" t="s">
        <v>154</v>
      </c>
      <c r="AU1250" s="238" t="s">
        <v>85</v>
      </c>
      <c r="AV1250" s="226" t="s">
        <v>85</v>
      </c>
      <c r="AW1250" s="226" t="s">
        <v>31</v>
      </c>
      <c r="AX1250" s="226" t="s">
        <v>75</v>
      </c>
      <c r="AY1250" s="238" t="s">
        <v>146</v>
      </c>
    </row>
    <row r="1251" s="226" customFormat="true" ht="12.8" hidden="false" customHeight="false" outlineLevel="0" collapsed="false">
      <c r="B1251" s="227"/>
      <c r="C1251" s="228"/>
      <c r="D1251" s="229" t="s">
        <v>154</v>
      </c>
      <c r="E1251" s="230"/>
      <c r="F1251" s="231" t="s">
        <v>1158</v>
      </c>
      <c r="G1251" s="228"/>
      <c r="H1251" s="232" t="n">
        <v>-4.592</v>
      </c>
      <c r="I1251" s="233"/>
      <c r="J1251" s="228"/>
      <c r="K1251" s="228"/>
      <c r="L1251" s="234"/>
      <c r="M1251" s="235"/>
      <c r="N1251" s="236"/>
      <c r="O1251" s="236"/>
      <c r="P1251" s="236"/>
      <c r="Q1251" s="236"/>
      <c r="R1251" s="236"/>
      <c r="S1251" s="236"/>
      <c r="T1251" s="237"/>
      <c r="AT1251" s="238" t="s">
        <v>154</v>
      </c>
      <c r="AU1251" s="238" t="s">
        <v>85</v>
      </c>
      <c r="AV1251" s="226" t="s">
        <v>85</v>
      </c>
      <c r="AW1251" s="226" t="s">
        <v>31</v>
      </c>
      <c r="AX1251" s="226" t="s">
        <v>75</v>
      </c>
      <c r="AY1251" s="238" t="s">
        <v>146</v>
      </c>
    </row>
    <row r="1252" s="226" customFormat="true" ht="12.8" hidden="false" customHeight="false" outlineLevel="0" collapsed="false">
      <c r="B1252" s="227"/>
      <c r="C1252" s="228"/>
      <c r="D1252" s="229" t="s">
        <v>154</v>
      </c>
      <c r="E1252" s="230"/>
      <c r="F1252" s="231" t="s">
        <v>1375</v>
      </c>
      <c r="G1252" s="228"/>
      <c r="H1252" s="232" t="n">
        <v>-4.046</v>
      </c>
      <c r="I1252" s="233"/>
      <c r="J1252" s="228"/>
      <c r="K1252" s="228"/>
      <c r="L1252" s="234"/>
      <c r="M1252" s="235"/>
      <c r="N1252" s="236"/>
      <c r="O1252" s="236"/>
      <c r="P1252" s="236"/>
      <c r="Q1252" s="236"/>
      <c r="R1252" s="236"/>
      <c r="S1252" s="236"/>
      <c r="T1252" s="237"/>
      <c r="AT1252" s="238" t="s">
        <v>154</v>
      </c>
      <c r="AU1252" s="238" t="s">
        <v>85</v>
      </c>
      <c r="AV1252" s="226" t="s">
        <v>85</v>
      </c>
      <c r="AW1252" s="226" t="s">
        <v>31</v>
      </c>
      <c r="AX1252" s="226" t="s">
        <v>75</v>
      </c>
      <c r="AY1252" s="238" t="s">
        <v>146</v>
      </c>
    </row>
    <row r="1253" s="226" customFormat="true" ht="12.8" hidden="false" customHeight="false" outlineLevel="0" collapsed="false">
      <c r="B1253" s="227"/>
      <c r="C1253" s="228"/>
      <c r="D1253" s="229" t="s">
        <v>154</v>
      </c>
      <c r="E1253" s="230"/>
      <c r="F1253" s="231" t="s">
        <v>1376</v>
      </c>
      <c r="G1253" s="228"/>
      <c r="H1253" s="232" t="n">
        <v>-2.618</v>
      </c>
      <c r="I1253" s="233"/>
      <c r="J1253" s="228"/>
      <c r="K1253" s="228"/>
      <c r="L1253" s="234"/>
      <c r="M1253" s="235"/>
      <c r="N1253" s="236"/>
      <c r="O1253" s="236"/>
      <c r="P1253" s="236"/>
      <c r="Q1253" s="236"/>
      <c r="R1253" s="236"/>
      <c r="S1253" s="236"/>
      <c r="T1253" s="237"/>
      <c r="AT1253" s="238" t="s">
        <v>154</v>
      </c>
      <c r="AU1253" s="238" t="s">
        <v>85</v>
      </c>
      <c r="AV1253" s="226" t="s">
        <v>85</v>
      </c>
      <c r="AW1253" s="226" t="s">
        <v>31</v>
      </c>
      <c r="AX1253" s="226" t="s">
        <v>75</v>
      </c>
      <c r="AY1253" s="238" t="s">
        <v>146</v>
      </c>
    </row>
    <row r="1254" s="226" customFormat="true" ht="12.8" hidden="false" customHeight="false" outlineLevel="0" collapsed="false">
      <c r="B1254" s="227"/>
      <c r="C1254" s="228"/>
      <c r="D1254" s="229" t="s">
        <v>154</v>
      </c>
      <c r="E1254" s="230"/>
      <c r="F1254" s="231" t="s">
        <v>442</v>
      </c>
      <c r="G1254" s="228"/>
      <c r="H1254" s="232" t="n">
        <v>-3.22</v>
      </c>
      <c r="I1254" s="233"/>
      <c r="J1254" s="228"/>
      <c r="K1254" s="228"/>
      <c r="L1254" s="234"/>
      <c r="M1254" s="235"/>
      <c r="N1254" s="236"/>
      <c r="O1254" s="236"/>
      <c r="P1254" s="236"/>
      <c r="Q1254" s="236"/>
      <c r="R1254" s="236"/>
      <c r="S1254" s="236"/>
      <c r="T1254" s="237"/>
      <c r="AT1254" s="238" t="s">
        <v>154</v>
      </c>
      <c r="AU1254" s="238" t="s">
        <v>85</v>
      </c>
      <c r="AV1254" s="226" t="s">
        <v>85</v>
      </c>
      <c r="AW1254" s="226" t="s">
        <v>31</v>
      </c>
      <c r="AX1254" s="226" t="s">
        <v>75</v>
      </c>
      <c r="AY1254" s="238" t="s">
        <v>146</v>
      </c>
    </row>
    <row r="1255" s="226" customFormat="true" ht="12.8" hidden="false" customHeight="false" outlineLevel="0" collapsed="false">
      <c r="B1255" s="227"/>
      <c r="C1255" s="228"/>
      <c r="D1255" s="229" t="s">
        <v>154</v>
      </c>
      <c r="E1255" s="230"/>
      <c r="F1255" s="231" t="s">
        <v>1377</v>
      </c>
      <c r="G1255" s="228"/>
      <c r="H1255" s="232" t="n">
        <v>1.35</v>
      </c>
      <c r="I1255" s="233"/>
      <c r="J1255" s="228"/>
      <c r="K1255" s="228"/>
      <c r="L1255" s="234"/>
      <c r="M1255" s="235"/>
      <c r="N1255" s="236"/>
      <c r="O1255" s="236"/>
      <c r="P1255" s="236"/>
      <c r="Q1255" s="236"/>
      <c r="R1255" s="236"/>
      <c r="S1255" s="236"/>
      <c r="T1255" s="237"/>
      <c r="AT1255" s="238" t="s">
        <v>154</v>
      </c>
      <c r="AU1255" s="238" t="s">
        <v>85</v>
      </c>
      <c r="AV1255" s="226" t="s">
        <v>85</v>
      </c>
      <c r="AW1255" s="226" t="s">
        <v>31</v>
      </c>
      <c r="AX1255" s="226" t="s">
        <v>75</v>
      </c>
      <c r="AY1255" s="238" t="s">
        <v>146</v>
      </c>
    </row>
    <row r="1256" s="226" customFormat="true" ht="12.8" hidden="false" customHeight="false" outlineLevel="0" collapsed="false">
      <c r="B1256" s="227"/>
      <c r="C1256" s="228"/>
      <c r="D1256" s="229" t="s">
        <v>154</v>
      </c>
      <c r="E1256" s="230"/>
      <c r="F1256" s="231" t="s">
        <v>1378</v>
      </c>
      <c r="G1256" s="228"/>
      <c r="H1256" s="232" t="n">
        <v>37.81</v>
      </c>
      <c r="I1256" s="233"/>
      <c r="J1256" s="228"/>
      <c r="K1256" s="228"/>
      <c r="L1256" s="234"/>
      <c r="M1256" s="235"/>
      <c r="N1256" s="236"/>
      <c r="O1256" s="236"/>
      <c r="P1256" s="236"/>
      <c r="Q1256" s="236"/>
      <c r="R1256" s="236"/>
      <c r="S1256" s="236"/>
      <c r="T1256" s="237"/>
      <c r="AT1256" s="238" t="s">
        <v>154</v>
      </c>
      <c r="AU1256" s="238" t="s">
        <v>85</v>
      </c>
      <c r="AV1256" s="226" t="s">
        <v>85</v>
      </c>
      <c r="AW1256" s="226" t="s">
        <v>31</v>
      </c>
      <c r="AX1256" s="226" t="s">
        <v>75</v>
      </c>
      <c r="AY1256" s="238" t="s">
        <v>146</v>
      </c>
    </row>
    <row r="1257" s="226" customFormat="true" ht="12.8" hidden="false" customHeight="false" outlineLevel="0" collapsed="false">
      <c r="B1257" s="227"/>
      <c r="C1257" s="228"/>
      <c r="D1257" s="229" t="s">
        <v>154</v>
      </c>
      <c r="E1257" s="230"/>
      <c r="F1257" s="231" t="s">
        <v>1379</v>
      </c>
      <c r="G1257" s="228"/>
      <c r="H1257" s="232" t="n">
        <v>-7.872</v>
      </c>
      <c r="I1257" s="233"/>
      <c r="J1257" s="228"/>
      <c r="K1257" s="228"/>
      <c r="L1257" s="234"/>
      <c r="M1257" s="235"/>
      <c r="N1257" s="236"/>
      <c r="O1257" s="236"/>
      <c r="P1257" s="236"/>
      <c r="Q1257" s="236"/>
      <c r="R1257" s="236"/>
      <c r="S1257" s="236"/>
      <c r="T1257" s="237"/>
      <c r="AT1257" s="238" t="s">
        <v>154</v>
      </c>
      <c r="AU1257" s="238" t="s">
        <v>85</v>
      </c>
      <c r="AV1257" s="226" t="s">
        <v>85</v>
      </c>
      <c r="AW1257" s="226" t="s">
        <v>31</v>
      </c>
      <c r="AX1257" s="226" t="s">
        <v>75</v>
      </c>
      <c r="AY1257" s="238" t="s">
        <v>146</v>
      </c>
    </row>
    <row r="1258" s="226" customFormat="true" ht="12.8" hidden="false" customHeight="false" outlineLevel="0" collapsed="false">
      <c r="B1258" s="227"/>
      <c r="C1258" s="228"/>
      <c r="D1258" s="229" t="s">
        <v>154</v>
      </c>
      <c r="E1258" s="230"/>
      <c r="F1258" s="231" t="s">
        <v>517</v>
      </c>
      <c r="G1258" s="228"/>
      <c r="H1258" s="232" t="n">
        <v>-2.64</v>
      </c>
      <c r="I1258" s="233"/>
      <c r="J1258" s="228"/>
      <c r="K1258" s="228"/>
      <c r="L1258" s="234"/>
      <c r="M1258" s="235"/>
      <c r="N1258" s="236"/>
      <c r="O1258" s="236"/>
      <c r="P1258" s="236"/>
      <c r="Q1258" s="236"/>
      <c r="R1258" s="236"/>
      <c r="S1258" s="236"/>
      <c r="T1258" s="237"/>
      <c r="AT1258" s="238" t="s">
        <v>154</v>
      </c>
      <c r="AU1258" s="238" t="s">
        <v>85</v>
      </c>
      <c r="AV1258" s="226" t="s">
        <v>85</v>
      </c>
      <c r="AW1258" s="226" t="s">
        <v>31</v>
      </c>
      <c r="AX1258" s="226" t="s">
        <v>75</v>
      </c>
      <c r="AY1258" s="238" t="s">
        <v>146</v>
      </c>
    </row>
    <row r="1259" s="226" customFormat="true" ht="12.8" hidden="false" customHeight="false" outlineLevel="0" collapsed="false">
      <c r="B1259" s="227"/>
      <c r="C1259" s="228"/>
      <c r="D1259" s="229" t="s">
        <v>154</v>
      </c>
      <c r="E1259" s="230"/>
      <c r="F1259" s="231" t="s">
        <v>516</v>
      </c>
      <c r="G1259" s="228"/>
      <c r="H1259" s="232" t="n">
        <v>-1.68</v>
      </c>
      <c r="I1259" s="233"/>
      <c r="J1259" s="228"/>
      <c r="K1259" s="228"/>
      <c r="L1259" s="234"/>
      <c r="M1259" s="235"/>
      <c r="N1259" s="236"/>
      <c r="O1259" s="236"/>
      <c r="P1259" s="236"/>
      <c r="Q1259" s="236"/>
      <c r="R1259" s="236"/>
      <c r="S1259" s="236"/>
      <c r="T1259" s="237"/>
      <c r="AT1259" s="238" t="s">
        <v>154</v>
      </c>
      <c r="AU1259" s="238" t="s">
        <v>85</v>
      </c>
      <c r="AV1259" s="226" t="s">
        <v>85</v>
      </c>
      <c r="AW1259" s="226" t="s">
        <v>31</v>
      </c>
      <c r="AX1259" s="226" t="s">
        <v>75</v>
      </c>
      <c r="AY1259" s="238" t="s">
        <v>146</v>
      </c>
    </row>
    <row r="1260" s="226" customFormat="true" ht="12.8" hidden="false" customHeight="false" outlineLevel="0" collapsed="false">
      <c r="B1260" s="227"/>
      <c r="C1260" s="228"/>
      <c r="D1260" s="229" t="s">
        <v>154</v>
      </c>
      <c r="E1260" s="230"/>
      <c r="F1260" s="231" t="s">
        <v>1380</v>
      </c>
      <c r="G1260" s="228"/>
      <c r="H1260" s="232" t="n">
        <v>1.007</v>
      </c>
      <c r="I1260" s="233"/>
      <c r="J1260" s="228"/>
      <c r="K1260" s="228"/>
      <c r="L1260" s="234"/>
      <c r="M1260" s="235"/>
      <c r="N1260" s="236"/>
      <c r="O1260" s="236"/>
      <c r="P1260" s="236"/>
      <c r="Q1260" s="236"/>
      <c r="R1260" s="236"/>
      <c r="S1260" s="236"/>
      <c r="T1260" s="237"/>
      <c r="AT1260" s="238" t="s">
        <v>154</v>
      </c>
      <c r="AU1260" s="238" t="s">
        <v>85</v>
      </c>
      <c r="AV1260" s="226" t="s">
        <v>85</v>
      </c>
      <c r="AW1260" s="226" t="s">
        <v>31</v>
      </c>
      <c r="AX1260" s="226" t="s">
        <v>75</v>
      </c>
      <c r="AY1260" s="238" t="s">
        <v>146</v>
      </c>
    </row>
    <row r="1261" s="226" customFormat="true" ht="12.8" hidden="false" customHeight="false" outlineLevel="0" collapsed="false">
      <c r="B1261" s="227"/>
      <c r="C1261" s="228"/>
      <c r="D1261" s="229" t="s">
        <v>154</v>
      </c>
      <c r="E1261" s="230"/>
      <c r="F1261" s="231" t="s">
        <v>1381</v>
      </c>
      <c r="G1261" s="228"/>
      <c r="H1261" s="232" t="n">
        <v>85.4</v>
      </c>
      <c r="I1261" s="233"/>
      <c r="J1261" s="228"/>
      <c r="K1261" s="228"/>
      <c r="L1261" s="234"/>
      <c r="M1261" s="235"/>
      <c r="N1261" s="236"/>
      <c r="O1261" s="236"/>
      <c r="P1261" s="236"/>
      <c r="Q1261" s="236"/>
      <c r="R1261" s="236"/>
      <c r="S1261" s="236"/>
      <c r="T1261" s="237"/>
      <c r="AT1261" s="238" t="s">
        <v>154</v>
      </c>
      <c r="AU1261" s="238" t="s">
        <v>85</v>
      </c>
      <c r="AV1261" s="226" t="s">
        <v>85</v>
      </c>
      <c r="AW1261" s="226" t="s">
        <v>31</v>
      </c>
      <c r="AX1261" s="226" t="s">
        <v>75</v>
      </c>
      <c r="AY1261" s="238" t="s">
        <v>146</v>
      </c>
    </row>
    <row r="1262" s="226" customFormat="true" ht="12.8" hidden="false" customHeight="false" outlineLevel="0" collapsed="false">
      <c r="B1262" s="227"/>
      <c r="C1262" s="228"/>
      <c r="D1262" s="229" t="s">
        <v>154</v>
      </c>
      <c r="E1262" s="230"/>
      <c r="F1262" s="231" t="s">
        <v>1358</v>
      </c>
      <c r="G1262" s="228"/>
      <c r="H1262" s="232" t="n">
        <v>-0.91</v>
      </c>
      <c r="I1262" s="233"/>
      <c r="J1262" s="228"/>
      <c r="K1262" s="228"/>
      <c r="L1262" s="234"/>
      <c r="M1262" s="235"/>
      <c r="N1262" s="236"/>
      <c r="O1262" s="236"/>
      <c r="P1262" s="236"/>
      <c r="Q1262" s="236"/>
      <c r="R1262" s="236"/>
      <c r="S1262" s="236"/>
      <c r="T1262" s="237"/>
      <c r="AT1262" s="238" t="s">
        <v>154</v>
      </c>
      <c r="AU1262" s="238" t="s">
        <v>85</v>
      </c>
      <c r="AV1262" s="226" t="s">
        <v>85</v>
      </c>
      <c r="AW1262" s="226" t="s">
        <v>31</v>
      </c>
      <c r="AX1262" s="226" t="s">
        <v>75</v>
      </c>
      <c r="AY1262" s="238" t="s">
        <v>146</v>
      </c>
    </row>
    <row r="1263" s="226" customFormat="true" ht="12.8" hidden="false" customHeight="false" outlineLevel="0" collapsed="false">
      <c r="B1263" s="227"/>
      <c r="C1263" s="228"/>
      <c r="D1263" s="229" t="s">
        <v>154</v>
      </c>
      <c r="E1263" s="230"/>
      <c r="F1263" s="231" t="s">
        <v>1382</v>
      </c>
      <c r="G1263" s="228"/>
      <c r="H1263" s="232" t="n">
        <v>-1.794</v>
      </c>
      <c r="I1263" s="233"/>
      <c r="J1263" s="228"/>
      <c r="K1263" s="228"/>
      <c r="L1263" s="234"/>
      <c r="M1263" s="235"/>
      <c r="N1263" s="236"/>
      <c r="O1263" s="236"/>
      <c r="P1263" s="236"/>
      <c r="Q1263" s="236"/>
      <c r="R1263" s="236"/>
      <c r="S1263" s="236"/>
      <c r="T1263" s="237"/>
      <c r="AT1263" s="238" t="s">
        <v>154</v>
      </c>
      <c r="AU1263" s="238" t="s">
        <v>85</v>
      </c>
      <c r="AV1263" s="226" t="s">
        <v>85</v>
      </c>
      <c r="AW1263" s="226" t="s">
        <v>31</v>
      </c>
      <c r="AX1263" s="226" t="s">
        <v>75</v>
      </c>
      <c r="AY1263" s="238" t="s">
        <v>146</v>
      </c>
    </row>
    <row r="1264" s="226" customFormat="true" ht="12.8" hidden="false" customHeight="false" outlineLevel="0" collapsed="false">
      <c r="B1264" s="227"/>
      <c r="C1264" s="228"/>
      <c r="D1264" s="229" t="s">
        <v>154</v>
      </c>
      <c r="E1264" s="230"/>
      <c r="F1264" s="231" t="s">
        <v>1383</v>
      </c>
      <c r="G1264" s="228"/>
      <c r="H1264" s="232" t="n">
        <v>1.04</v>
      </c>
      <c r="I1264" s="233"/>
      <c r="J1264" s="228"/>
      <c r="K1264" s="228"/>
      <c r="L1264" s="234"/>
      <c r="M1264" s="235"/>
      <c r="N1264" s="236"/>
      <c r="O1264" s="236"/>
      <c r="P1264" s="236"/>
      <c r="Q1264" s="236"/>
      <c r="R1264" s="236"/>
      <c r="S1264" s="236"/>
      <c r="T1264" s="237"/>
      <c r="AT1264" s="238" t="s">
        <v>154</v>
      </c>
      <c r="AU1264" s="238" t="s">
        <v>85</v>
      </c>
      <c r="AV1264" s="226" t="s">
        <v>85</v>
      </c>
      <c r="AW1264" s="226" t="s">
        <v>31</v>
      </c>
      <c r="AX1264" s="226" t="s">
        <v>75</v>
      </c>
      <c r="AY1264" s="238" t="s">
        <v>146</v>
      </c>
    </row>
    <row r="1265" s="226" customFormat="true" ht="12.8" hidden="false" customHeight="false" outlineLevel="0" collapsed="false">
      <c r="B1265" s="227"/>
      <c r="C1265" s="228"/>
      <c r="D1265" s="229" t="s">
        <v>154</v>
      </c>
      <c r="E1265" s="230"/>
      <c r="F1265" s="231" t="s">
        <v>1384</v>
      </c>
      <c r="G1265" s="228"/>
      <c r="H1265" s="232" t="n">
        <v>14.859</v>
      </c>
      <c r="I1265" s="233"/>
      <c r="J1265" s="228"/>
      <c r="K1265" s="228"/>
      <c r="L1265" s="234"/>
      <c r="M1265" s="235"/>
      <c r="N1265" s="236"/>
      <c r="O1265" s="236"/>
      <c r="P1265" s="236"/>
      <c r="Q1265" s="236"/>
      <c r="R1265" s="236"/>
      <c r="S1265" s="236"/>
      <c r="T1265" s="237"/>
      <c r="AT1265" s="238" t="s">
        <v>154</v>
      </c>
      <c r="AU1265" s="238" t="s">
        <v>85</v>
      </c>
      <c r="AV1265" s="226" t="s">
        <v>85</v>
      </c>
      <c r="AW1265" s="226" t="s">
        <v>31</v>
      </c>
      <c r="AX1265" s="226" t="s">
        <v>75</v>
      </c>
      <c r="AY1265" s="238" t="s">
        <v>146</v>
      </c>
    </row>
    <row r="1266" s="226" customFormat="true" ht="12.8" hidden="false" customHeight="false" outlineLevel="0" collapsed="false">
      <c r="B1266" s="227"/>
      <c r="C1266" s="228"/>
      <c r="D1266" s="229" t="s">
        <v>154</v>
      </c>
      <c r="E1266" s="230"/>
      <c r="F1266" s="231" t="s">
        <v>1385</v>
      </c>
      <c r="G1266" s="228"/>
      <c r="H1266" s="232" t="n">
        <v>-1.073</v>
      </c>
      <c r="I1266" s="233"/>
      <c r="J1266" s="228"/>
      <c r="K1266" s="228"/>
      <c r="L1266" s="234"/>
      <c r="M1266" s="235"/>
      <c r="N1266" s="236"/>
      <c r="O1266" s="236"/>
      <c r="P1266" s="236"/>
      <c r="Q1266" s="236"/>
      <c r="R1266" s="236"/>
      <c r="S1266" s="236"/>
      <c r="T1266" s="237"/>
      <c r="AT1266" s="238" t="s">
        <v>154</v>
      </c>
      <c r="AU1266" s="238" t="s">
        <v>85</v>
      </c>
      <c r="AV1266" s="226" t="s">
        <v>85</v>
      </c>
      <c r="AW1266" s="226" t="s">
        <v>31</v>
      </c>
      <c r="AX1266" s="226" t="s">
        <v>75</v>
      </c>
      <c r="AY1266" s="238" t="s">
        <v>146</v>
      </c>
    </row>
    <row r="1267" s="226" customFormat="true" ht="12.8" hidden="false" customHeight="false" outlineLevel="0" collapsed="false">
      <c r="B1267" s="227"/>
      <c r="C1267" s="228"/>
      <c r="D1267" s="229" t="s">
        <v>154</v>
      </c>
      <c r="E1267" s="230"/>
      <c r="F1267" s="231" t="s">
        <v>501</v>
      </c>
      <c r="G1267" s="228"/>
      <c r="H1267" s="232" t="n">
        <v>-0.455</v>
      </c>
      <c r="I1267" s="233"/>
      <c r="J1267" s="228"/>
      <c r="K1267" s="228"/>
      <c r="L1267" s="234"/>
      <c r="M1267" s="235"/>
      <c r="N1267" s="236"/>
      <c r="O1267" s="236"/>
      <c r="P1267" s="236"/>
      <c r="Q1267" s="236"/>
      <c r="R1267" s="236"/>
      <c r="S1267" s="236"/>
      <c r="T1267" s="237"/>
      <c r="AT1267" s="238" t="s">
        <v>154</v>
      </c>
      <c r="AU1267" s="238" t="s">
        <v>85</v>
      </c>
      <c r="AV1267" s="226" t="s">
        <v>85</v>
      </c>
      <c r="AW1267" s="226" t="s">
        <v>31</v>
      </c>
      <c r="AX1267" s="226" t="s">
        <v>75</v>
      </c>
      <c r="AY1267" s="238" t="s">
        <v>146</v>
      </c>
    </row>
    <row r="1268" s="226" customFormat="true" ht="12.8" hidden="false" customHeight="false" outlineLevel="0" collapsed="false">
      <c r="B1268" s="227"/>
      <c r="C1268" s="228"/>
      <c r="D1268" s="229" t="s">
        <v>154</v>
      </c>
      <c r="E1268" s="230"/>
      <c r="F1268" s="231" t="s">
        <v>1386</v>
      </c>
      <c r="G1268" s="228"/>
      <c r="H1268" s="232" t="n">
        <v>0.52</v>
      </c>
      <c r="I1268" s="233"/>
      <c r="J1268" s="228"/>
      <c r="K1268" s="228"/>
      <c r="L1268" s="234"/>
      <c r="M1268" s="235"/>
      <c r="N1268" s="236"/>
      <c r="O1268" s="236"/>
      <c r="P1268" s="236"/>
      <c r="Q1268" s="236"/>
      <c r="R1268" s="236"/>
      <c r="S1268" s="236"/>
      <c r="T1268" s="237"/>
      <c r="AT1268" s="238" t="s">
        <v>154</v>
      </c>
      <c r="AU1268" s="238" t="s">
        <v>85</v>
      </c>
      <c r="AV1268" s="226" t="s">
        <v>85</v>
      </c>
      <c r="AW1268" s="226" t="s">
        <v>31</v>
      </c>
      <c r="AX1268" s="226" t="s">
        <v>75</v>
      </c>
      <c r="AY1268" s="238" t="s">
        <v>146</v>
      </c>
    </row>
    <row r="1269" s="251" customFormat="true" ht="12.8" hidden="false" customHeight="false" outlineLevel="0" collapsed="false">
      <c r="B1269" s="252"/>
      <c r="C1269" s="253"/>
      <c r="D1269" s="229" t="s">
        <v>154</v>
      </c>
      <c r="E1269" s="254"/>
      <c r="F1269" s="255" t="s">
        <v>1387</v>
      </c>
      <c r="G1269" s="253"/>
      <c r="H1269" s="256" t="n">
        <v>158.971</v>
      </c>
      <c r="I1269" s="257"/>
      <c r="J1269" s="253"/>
      <c r="K1269" s="253"/>
      <c r="L1269" s="258"/>
      <c r="M1269" s="259"/>
      <c r="N1269" s="260"/>
      <c r="O1269" s="260"/>
      <c r="P1269" s="260"/>
      <c r="Q1269" s="260"/>
      <c r="R1269" s="260"/>
      <c r="S1269" s="260"/>
      <c r="T1269" s="261"/>
      <c r="AT1269" s="262" t="s">
        <v>154</v>
      </c>
      <c r="AU1269" s="262" t="s">
        <v>85</v>
      </c>
      <c r="AV1269" s="251" t="s">
        <v>160</v>
      </c>
      <c r="AW1269" s="251" t="s">
        <v>31</v>
      </c>
      <c r="AX1269" s="251" t="s">
        <v>75</v>
      </c>
      <c r="AY1269" s="262" t="s">
        <v>146</v>
      </c>
    </row>
    <row r="1270" s="239" customFormat="true" ht="12.8" hidden="false" customHeight="false" outlineLevel="0" collapsed="false">
      <c r="B1270" s="240"/>
      <c r="C1270" s="241"/>
      <c r="D1270" s="229" t="s">
        <v>154</v>
      </c>
      <c r="E1270" s="242"/>
      <c r="F1270" s="243" t="s">
        <v>159</v>
      </c>
      <c r="G1270" s="241"/>
      <c r="H1270" s="244" t="n">
        <v>479.712</v>
      </c>
      <c r="I1270" s="245"/>
      <c r="J1270" s="241"/>
      <c r="K1270" s="241"/>
      <c r="L1270" s="246"/>
      <c r="M1270" s="247"/>
      <c r="N1270" s="248"/>
      <c r="O1270" s="248"/>
      <c r="P1270" s="248"/>
      <c r="Q1270" s="248"/>
      <c r="R1270" s="248"/>
      <c r="S1270" s="248"/>
      <c r="T1270" s="249"/>
      <c r="AT1270" s="250" t="s">
        <v>154</v>
      </c>
      <c r="AU1270" s="250" t="s">
        <v>85</v>
      </c>
      <c r="AV1270" s="239" t="s">
        <v>152</v>
      </c>
      <c r="AW1270" s="239" t="s">
        <v>31</v>
      </c>
      <c r="AX1270" s="239" t="s">
        <v>83</v>
      </c>
      <c r="AY1270" s="250" t="s">
        <v>146</v>
      </c>
    </row>
    <row r="1271" s="31" customFormat="true" ht="24.15" hidden="false" customHeight="true" outlineLevel="0" collapsed="false">
      <c r="A1271" s="24"/>
      <c r="B1271" s="25"/>
      <c r="C1271" s="212" t="s">
        <v>1388</v>
      </c>
      <c r="D1271" s="212" t="s">
        <v>148</v>
      </c>
      <c r="E1271" s="213" t="s">
        <v>1389</v>
      </c>
      <c r="F1271" s="214" t="s">
        <v>1390</v>
      </c>
      <c r="G1271" s="215" t="s">
        <v>227</v>
      </c>
      <c r="H1271" s="216" t="n">
        <v>550.842</v>
      </c>
      <c r="I1271" s="217"/>
      <c r="J1271" s="218" t="n">
        <f aca="false">ROUND(I1271*H1271,2)</f>
        <v>0</v>
      </c>
      <c r="K1271" s="219"/>
      <c r="L1271" s="30"/>
      <c r="M1271" s="220"/>
      <c r="N1271" s="221" t="s">
        <v>40</v>
      </c>
      <c r="O1271" s="74"/>
      <c r="P1271" s="222" t="n">
        <f aca="false">O1271*H1271</f>
        <v>0</v>
      </c>
      <c r="Q1271" s="222" t="n">
        <v>0.00478</v>
      </c>
      <c r="R1271" s="222" t="n">
        <f aca="false">Q1271*H1271</f>
        <v>2.63302476</v>
      </c>
      <c r="S1271" s="222" t="n">
        <v>0</v>
      </c>
      <c r="T1271" s="223" t="n">
        <f aca="false">S1271*H1271</f>
        <v>0</v>
      </c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R1271" s="224" t="s">
        <v>152</v>
      </c>
      <c r="AT1271" s="224" t="s">
        <v>148</v>
      </c>
      <c r="AU1271" s="224" t="s">
        <v>85</v>
      </c>
      <c r="AY1271" s="3" t="s">
        <v>146</v>
      </c>
      <c r="BE1271" s="225" t="n">
        <f aca="false">IF(N1271="základní",J1271,0)</f>
        <v>0</v>
      </c>
      <c r="BF1271" s="225" t="n">
        <f aca="false">IF(N1271="snížená",J1271,0)</f>
        <v>0</v>
      </c>
      <c r="BG1271" s="225" t="n">
        <f aca="false">IF(N1271="zákl. přenesená",J1271,0)</f>
        <v>0</v>
      </c>
      <c r="BH1271" s="225" t="n">
        <f aca="false">IF(N1271="sníž. přenesená",J1271,0)</f>
        <v>0</v>
      </c>
      <c r="BI1271" s="225" t="n">
        <f aca="false">IF(N1271="nulová",J1271,0)</f>
        <v>0</v>
      </c>
      <c r="BJ1271" s="3" t="s">
        <v>83</v>
      </c>
      <c r="BK1271" s="225" t="n">
        <f aca="false">ROUND(I1271*H1271,2)</f>
        <v>0</v>
      </c>
      <c r="BL1271" s="3" t="s">
        <v>152</v>
      </c>
      <c r="BM1271" s="224" t="s">
        <v>1391</v>
      </c>
    </row>
    <row r="1272" s="226" customFormat="true" ht="12.8" hidden="false" customHeight="false" outlineLevel="0" collapsed="false">
      <c r="B1272" s="227"/>
      <c r="C1272" s="228"/>
      <c r="D1272" s="229" t="s">
        <v>154</v>
      </c>
      <c r="E1272" s="230"/>
      <c r="F1272" s="231" t="s">
        <v>1392</v>
      </c>
      <c r="G1272" s="228"/>
      <c r="H1272" s="232" t="n">
        <v>71.13</v>
      </c>
      <c r="I1272" s="233"/>
      <c r="J1272" s="228"/>
      <c r="K1272" s="228"/>
      <c r="L1272" s="234"/>
      <c r="M1272" s="235"/>
      <c r="N1272" s="236"/>
      <c r="O1272" s="236"/>
      <c r="P1272" s="236"/>
      <c r="Q1272" s="236"/>
      <c r="R1272" s="236"/>
      <c r="S1272" s="236"/>
      <c r="T1272" s="237"/>
      <c r="AT1272" s="238" t="s">
        <v>154</v>
      </c>
      <c r="AU1272" s="238" t="s">
        <v>85</v>
      </c>
      <c r="AV1272" s="226" t="s">
        <v>85</v>
      </c>
      <c r="AW1272" s="226" t="s">
        <v>31</v>
      </c>
      <c r="AX1272" s="226" t="s">
        <v>75</v>
      </c>
      <c r="AY1272" s="238" t="s">
        <v>146</v>
      </c>
    </row>
    <row r="1273" s="226" customFormat="true" ht="12.8" hidden="false" customHeight="false" outlineLevel="0" collapsed="false">
      <c r="B1273" s="227"/>
      <c r="C1273" s="228"/>
      <c r="D1273" s="229" t="s">
        <v>154</v>
      </c>
      <c r="E1273" s="230"/>
      <c r="F1273" s="231" t="s">
        <v>1393</v>
      </c>
      <c r="G1273" s="228"/>
      <c r="H1273" s="232" t="n">
        <v>479.712</v>
      </c>
      <c r="I1273" s="233"/>
      <c r="J1273" s="228"/>
      <c r="K1273" s="228"/>
      <c r="L1273" s="234"/>
      <c r="M1273" s="235"/>
      <c r="N1273" s="236"/>
      <c r="O1273" s="236"/>
      <c r="P1273" s="236"/>
      <c r="Q1273" s="236"/>
      <c r="R1273" s="236"/>
      <c r="S1273" s="236"/>
      <c r="T1273" s="237"/>
      <c r="AT1273" s="238" t="s">
        <v>154</v>
      </c>
      <c r="AU1273" s="238" t="s">
        <v>85</v>
      </c>
      <c r="AV1273" s="226" t="s">
        <v>85</v>
      </c>
      <c r="AW1273" s="226" t="s">
        <v>31</v>
      </c>
      <c r="AX1273" s="226" t="s">
        <v>75</v>
      </c>
      <c r="AY1273" s="238" t="s">
        <v>146</v>
      </c>
    </row>
    <row r="1274" s="239" customFormat="true" ht="12.8" hidden="false" customHeight="false" outlineLevel="0" collapsed="false">
      <c r="B1274" s="240"/>
      <c r="C1274" s="241"/>
      <c r="D1274" s="229" t="s">
        <v>154</v>
      </c>
      <c r="E1274" s="242"/>
      <c r="F1274" s="243" t="s">
        <v>159</v>
      </c>
      <c r="G1274" s="241"/>
      <c r="H1274" s="244" t="n">
        <v>550.842</v>
      </c>
      <c r="I1274" s="245"/>
      <c r="J1274" s="241"/>
      <c r="K1274" s="241"/>
      <c r="L1274" s="246"/>
      <c r="M1274" s="247"/>
      <c r="N1274" s="248"/>
      <c r="O1274" s="248"/>
      <c r="P1274" s="248"/>
      <c r="Q1274" s="248"/>
      <c r="R1274" s="248"/>
      <c r="S1274" s="248"/>
      <c r="T1274" s="249"/>
      <c r="AT1274" s="250" t="s">
        <v>154</v>
      </c>
      <c r="AU1274" s="250" t="s">
        <v>85</v>
      </c>
      <c r="AV1274" s="239" t="s">
        <v>152</v>
      </c>
      <c r="AW1274" s="239" t="s">
        <v>31</v>
      </c>
      <c r="AX1274" s="239" t="s">
        <v>83</v>
      </c>
      <c r="AY1274" s="250" t="s">
        <v>146</v>
      </c>
    </row>
    <row r="1275" s="31" customFormat="true" ht="24.15" hidden="false" customHeight="true" outlineLevel="0" collapsed="false">
      <c r="A1275" s="24"/>
      <c r="B1275" s="25"/>
      <c r="C1275" s="212" t="s">
        <v>1394</v>
      </c>
      <c r="D1275" s="212" t="s">
        <v>148</v>
      </c>
      <c r="E1275" s="213" t="s">
        <v>1395</v>
      </c>
      <c r="F1275" s="214" t="s">
        <v>1396</v>
      </c>
      <c r="G1275" s="215" t="s">
        <v>227</v>
      </c>
      <c r="H1275" s="216" t="n">
        <v>252.369</v>
      </c>
      <c r="I1275" s="217"/>
      <c r="J1275" s="218" t="n">
        <f aca="false">ROUND(I1275*H1275,2)</f>
        <v>0</v>
      </c>
      <c r="K1275" s="219"/>
      <c r="L1275" s="30"/>
      <c r="M1275" s="220"/>
      <c r="N1275" s="221" t="s">
        <v>40</v>
      </c>
      <c r="O1275" s="74"/>
      <c r="P1275" s="222" t="n">
        <f aca="false">O1275*H1275</f>
        <v>0</v>
      </c>
      <c r="Q1275" s="222" t="n">
        <v>0</v>
      </c>
      <c r="R1275" s="222" t="n">
        <f aca="false">Q1275*H1275</f>
        <v>0</v>
      </c>
      <c r="S1275" s="222" t="n">
        <v>0</v>
      </c>
      <c r="T1275" s="223" t="n">
        <f aca="false">S1275*H1275</f>
        <v>0</v>
      </c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R1275" s="224" t="s">
        <v>152</v>
      </c>
      <c r="AT1275" s="224" t="s">
        <v>148</v>
      </c>
      <c r="AU1275" s="224" t="s">
        <v>85</v>
      </c>
      <c r="AY1275" s="3" t="s">
        <v>146</v>
      </c>
      <c r="BE1275" s="225" t="n">
        <f aca="false">IF(N1275="základní",J1275,0)</f>
        <v>0</v>
      </c>
      <c r="BF1275" s="225" t="n">
        <f aca="false">IF(N1275="snížená",J1275,0)</f>
        <v>0</v>
      </c>
      <c r="BG1275" s="225" t="n">
        <f aca="false">IF(N1275="zákl. přenesená",J1275,0)</f>
        <v>0</v>
      </c>
      <c r="BH1275" s="225" t="n">
        <f aca="false">IF(N1275="sníž. přenesená",J1275,0)</f>
        <v>0</v>
      </c>
      <c r="BI1275" s="225" t="n">
        <f aca="false">IF(N1275="nulová",J1275,0)</f>
        <v>0</v>
      </c>
      <c r="BJ1275" s="3" t="s">
        <v>83</v>
      </c>
      <c r="BK1275" s="225" t="n">
        <f aca="false">ROUND(I1275*H1275,2)</f>
        <v>0</v>
      </c>
      <c r="BL1275" s="3" t="s">
        <v>152</v>
      </c>
      <c r="BM1275" s="224" t="s">
        <v>1397</v>
      </c>
    </row>
    <row r="1276" s="226" customFormat="true" ht="12.8" hidden="false" customHeight="false" outlineLevel="0" collapsed="false">
      <c r="B1276" s="227"/>
      <c r="C1276" s="228"/>
      <c r="D1276" s="229" t="s">
        <v>154</v>
      </c>
      <c r="E1276" s="230"/>
      <c r="F1276" s="231" t="s">
        <v>1398</v>
      </c>
      <c r="G1276" s="228"/>
      <c r="H1276" s="232" t="n">
        <v>8.118</v>
      </c>
      <c r="I1276" s="233"/>
      <c r="J1276" s="228"/>
      <c r="K1276" s="228"/>
      <c r="L1276" s="234"/>
      <c r="M1276" s="235"/>
      <c r="N1276" s="236"/>
      <c r="O1276" s="236"/>
      <c r="P1276" s="236"/>
      <c r="Q1276" s="236"/>
      <c r="R1276" s="236"/>
      <c r="S1276" s="236"/>
      <c r="T1276" s="237"/>
      <c r="AT1276" s="238" t="s">
        <v>154</v>
      </c>
      <c r="AU1276" s="238" t="s">
        <v>85</v>
      </c>
      <c r="AV1276" s="226" t="s">
        <v>85</v>
      </c>
      <c r="AW1276" s="226" t="s">
        <v>31</v>
      </c>
      <c r="AX1276" s="226" t="s">
        <v>75</v>
      </c>
      <c r="AY1276" s="238" t="s">
        <v>146</v>
      </c>
    </row>
    <row r="1277" s="226" customFormat="true" ht="12.8" hidden="false" customHeight="false" outlineLevel="0" collapsed="false">
      <c r="B1277" s="227"/>
      <c r="C1277" s="228"/>
      <c r="D1277" s="229" t="s">
        <v>154</v>
      </c>
      <c r="E1277" s="230"/>
      <c r="F1277" s="231" t="s">
        <v>1399</v>
      </c>
      <c r="G1277" s="228"/>
      <c r="H1277" s="232" t="n">
        <v>20.608</v>
      </c>
      <c r="I1277" s="233"/>
      <c r="J1277" s="228"/>
      <c r="K1277" s="228"/>
      <c r="L1277" s="234"/>
      <c r="M1277" s="235"/>
      <c r="N1277" s="236"/>
      <c r="O1277" s="236"/>
      <c r="P1277" s="236"/>
      <c r="Q1277" s="236"/>
      <c r="R1277" s="236"/>
      <c r="S1277" s="236"/>
      <c r="T1277" s="237"/>
      <c r="AT1277" s="238" t="s">
        <v>154</v>
      </c>
      <c r="AU1277" s="238" t="s">
        <v>85</v>
      </c>
      <c r="AV1277" s="226" t="s">
        <v>85</v>
      </c>
      <c r="AW1277" s="226" t="s">
        <v>31</v>
      </c>
      <c r="AX1277" s="226" t="s">
        <v>75</v>
      </c>
      <c r="AY1277" s="238" t="s">
        <v>146</v>
      </c>
    </row>
    <row r="1278" s="226" customFormat="true" ht="12.8" hidden="false" customHeight="false" outlineLevel="0" collapsed="false">
      <c r="B1278" s="227"/>
      <c r="C1278" s="228"/>
      <c r="D1278" s="229" t="s">
        <v>154</v>
      </c>
      <c r="E1278" s="230"/>
      <c r="F1278" s="231" t="s">
        <v>1400</v>
      </c>
      <c r="G1278" s="228"/>
      <c r="H1278" s="232" t="n">
        <v>6.44</v>
      </c>
      <c r="I1278" s="233"/>
      <c r="J1278" s="228"/>
      <c r="K1278" s="228"/>
      <c r="L1278" s="234"/>
      <c r="M1278" s="235"/>
      <c r="N1278" s="236"/>
      <c r="O1278" s="236"/>
      <c r="P1278" s="236"/>
      <c r="Q1278" s="236"/>
      <c r="R1278" s="236"/>
      <c r="S1278" s="236"/>
      <c r="T1278" s="237"/>
      <c r="AT1278" s="238" t="s">
        <v>154</v>
      </c>
      <c r="AU1278" s="238" t="s">
        <v>85</v>
      </c>
      <c r="AV1278" s="226" t="s">
        <v>85</v>
      </c>
      <c r="AW1278" s="226" t="s">
        <v>31</v>
      </c>
      <c r="AX1278" s="226" t="s">
        <v>75</v>
      </c>
      <c r="AY1278" s="238" t="s">
        <v>146</v>
      </c>
    </row>
    <row r="1279" s="226" customFormat="true" ht="12.8" hidden="false" customHeight="false" outlineLevel="0" collapsed="false">
      <c r="B1279" s="227"/>
      <c r="C1279" s="228"/>
      <c r="D1279" s="229" t="s">
        <v>154</v>
      </c>
      <c r="E1279" s="230"/>
      <c r="F1279" s="231" t="s">
        <v>1401</v>
      </c>
      <c r="G1279" s="228"/>
      <c r="H1279" s="232" t="n">
        <v>5.88</v>
      </c>
      <c r="I1279" s="233"/>
      <c r="J1279" s="228"/>
      <c r="K1279" s="228"/>
      <c r="L1279" s="234"/>
      <c r="M1279" s="235"/>
      <c r="N1279" s="236"/>
      <c r="O1279" s="236"/>
      <c r="P1279" s="236"/>
      <c r="Q1279" s="236"/>
      <c r="R1279" s="236"/>
      <c r="S1279" s="236"/>
      <c r="T1279" s="237"/>
      <c r="AT1279" s="238" t="s">
        <v>154</v>
      </c>
      <c r="AU1279" s="238" t="s">
        <v>85</v>
      </c>
      <c r="AV1279" s="226" t="s">
        <v>85</v>
      </c>
      <c r="AW1279" s="226" t="s">
        <v>31</v>
      </c>
      <c r="AX1279" s="226" t="s">
        <v>75</v>
      </c>
      <c r="AY1279" s="238" t="s">
        <v>146</v>
      </c>
    </row>
    <row r="1280" s="226" customFormat="true" ht="12.8" hidden="false" customHeight="false" outlineLevel="0" collapsed="false">
      <c r="B1280" s="227"/>
      <c r="C1280" s="228"/>
      <c r="D1280" s="229" t="s">
        <v>154</v>
      </c>
      <c r="E1280" s="230"/>
      <c r="F1280" s="231" t="s">
        <v>1402</v>
      </c>
      <c r="G1280" s="228"/>
      <c r="H1280" s="232" t="n">
        <v>30.8</v>
      </c>
      <c r="I1280" s="233"/>
      <c r="J1280" s="228"/>
      <c r="K1280" s="228"/>
      <c r="L1280" s="234"/>
      <c r="M1280" s="235"/>
      <c r="N1280" s="236"/>
      <c r="O1280" s="236"/>
      <c r="P1280" s="236"/>
      <c r="Q1280" s="236"/>
      <c r="R1280" s="236"/>
      <c r="S1280" s="236"/>
      <c r="T1280" s="237"/>
      <c r="AT1280" s="238" t="s">
        <v>154</v>
      </c>
      <c r="AU1280" s="238" t="s">
        <v>85</v>
      </c>
      <c r="AV1280" s="226" t="s">
        <v>85</v>
      </c>
      <c r="AW1280" s="226" t="s">
        <v>31</v>
      </c>
      <c r="AX1280" s="226" t="s">
        <v>75</v>
      </c>
      <c r="AY1280" s="238" t="s">
        <v>146</v>
      </c>
    </row>
    <row r="1281" s="226" customFormat="true" ht="12.8" hidden="false" customHeight="false" outlineLevel="0" collapsed="false">
      <c r="B1281" s="227"/>
      <c r="C1281" s="228"/>
      <c r="D1281" s="229" t="s">
        <v>154</v>
      </c>
      <c r="E1281" s="230"/>
      <c r="F1281" s="231" t="s">
        <v>1403</v>
      </c>
      <c r="G1281" s="228"/>
      <c r="H1281" s="232" t="n">
        <v>16.8</v>
      </c>
      <c r="I1281" s="233"/>
      <c r="J1281" s="228"/>
      <c r="K1281" s="228"/>
      <c r="L1281" s="234"/>
      <c r="M1281" s="235"/>
      <c r="N1281" s="236"/>
      <c r="O1281" s="236"/>
      <c r="P1281" s="236"/>
      <c r="Q1281" s="236"/>
      <c r="R1281" s="236"/>
      <c r="S1281" s="236"/>
      <c r="T1281" s="237"/>
      <c r="AT1281" s="238" t="s">
        <v>154</v>
      </c>
      <c r="AU1281" s="238" t="s">
        <v>85</v>
      </c>
      <c r="AV1281" s="226" t="s">
        <v>85</v>
      </c>
      <c r="AW1281" s="226" t="s">
        <v>31</v>
      </c>
      <c r="AX1281" s="226" t="s">
        <v>75</v>
      </c>
      <c r="AY1281" s="238" t="s">
        <v>146</v>
      </c>
    </row>
    <row r="1282" s="226" customFormat="true" ht="12.8" hidden="false" customHeight="false" outlineLevel="0" collapsed="false">
      <c r="B1282" s="227"/>
      <c r="C1282" s="228"/>
      <c r="D1282" s="229" t="s">
        <v>154</v>
      </c>
      <c r="E1282" s="230"/>
      <c r="F1282" s="231" t="s">
        <v>1404</v>
      </c>
      <c r="G1282" s="228"/>
      <c r="H1282" s="232" t="n">
        <v>11.76</v>
      </c>
      <c r="I1282" s="233"/>
      <c r="J1282" s="228"/>
      <c r="K1282" s="228"/>
      <c r="L1282" s="234"/>
      <c r="M1282" s="235"/>
      <c r="N1282" s="236"/>
      <c r="O1282" s="236"/>
      <c r="P1282" s="236"/>
      <c r="Q1282" s="236"/>
      <c r="R1282" s="236"/>
      <c r="S1282" s="236"/>
      <c r="T1282" s="237"/>
      <c r="AT1282" s="238" t="s">
        <v>154</v>
      </c>
      <c r="AU1282" s="238" t="s">
        <v>85</v>
      </c>
      <c r="AV1282" s="226" t="s">
        <v>85</v>
      </c>
      <c r="AW1282" s="226" t="s">
        <v>31</v>
      </c>
      <c r="AX1282" s="226" t="s">
        <v>75</v>
      </c>
      <c r="AY1282" s="238" t="s">
        <v>146</v>
      </c>
    </row>
    <row r="1283" s="226" customFormat="true" ht="12.8" hidden="false" customHeight="false" outlineLevel="0" collapsed="false">
      <c r="B1283" s="227"/>
      <c r="C1283" s="228"/>
      <c r="D1283" s="229" t="s">
        <v>154</v>
      </c>
      <c r="E1283" s="230"/>
      <c r="F1283" s="231" t="s">
        <v>1405</v>
      </c>
      <c r="G1283" s="228"/>
      <c r="H1283" s="232" t="n">
        <v>8.19</v>
      </c>
      <c r="I1283" s="233"/>
      <c r="J1283" s="228"/>
      <c r="K1283" s="228"/>
      <c r="L1283" s="234"/>
      <c r="M1283" s="235"/>
      <c r="N1283" s="236"/>
      <c r="O1283" s="236"/>
      <c r="P1283" s="236"/>
      <c r="Q1283" s="236"/>
      <c r="R1283" s="236"/>
      <c r="S1283" s="236"/>
      <c r="T1283" s="237"/>
      <c r="AT1283" s="238" t="s">
        <v>154</v>
      </c>
      <c r="AU1283" s="238" t="s">
        <v>85</v>
      </c>
      <c r="AV1283" s="226" t="s">
        <v>85</v>
      </c>
      <c r="AW1283" s="226" t="s">
        <v>31</v>
      </c>
      <c r="AX1283" s="226" t="s">
        <v>75</v>
      </c>
      <c r="AY1283" s="238" t="s">
        <v>146</v>
      </c>
    </row>
    <row r="1284" s="226" customFormat="true" ht="12.8" hidden="false" customHeight="false" outlineLevel="0" collapsed="false">
      <c r="B1284" s="227"/>
      <c r="C1284" s="228"/>
      <c r="D1284" s="229" t="s">
        <v>154</v>
      </c>
      <c r="E1284" s="230"/>
      <c r="F1284" s="231" t="s">
        <v>1406</v>
      </c>
      <c r="G1284" s="228"/>
      <c r="H1284" s="232" t="n">
        <v>5.265</v>
      </c>
      <c r="I1284" s="233"/>
      <c r="J1284" s="228"/>
      <c r="K1284" s="228"/>
      <c r="L1284" s="234"/>
      <c r="M1284" s="235"/>
      <c r="N1284" s="236"/>
      <c r="O1284" s="236"/>
      <c r="P1284" s="236"/>
      <c r="Q1284" s="236"/>
      <c r="R1284" s="236"/>
      <c r="S1284" s="236"/>
      <c r="T1284" s="237"/>
      <c r="AT1284" s="238" t="s">
        <v>154</v>
      </c>
      <c r="AU1284" s="238" t="s">
        <v>85</v>
      </c>
      <c r="AV1284" s="226" t="s">
        <v>85</v>
      </c>
      <c r="AW1284" s="226" t="s">
        <v>31</v>
      </c>
      <c r="AX1284" s="226" t="s">
        <v>75</v>
      </c>
      <c r="AY1284" s="238" t="s">
        <v>146</v>
      </c>
    </row>
    <row r="1285" s="226" customFormat="true" ht="12.8" hidden="false" customHeight="false" outlineLevel="0" collapsed="false">
      <c r="B1285" s="227"/>
      <c r="C1285" s="228"/>
      <c r="D1285" s="229" t="s">
        <v>154</v>
      </c>
      <c r="E1285" s="230"/>
      <c r="F1285" s="231" t="s">
        <v>1407</v>
      </c>
      <c r="G1285" s="228"/>
      <c r="H1285" s="232" t="n">
        <v>17.55</v>
      </c>
      <c r="I1285" s="233"/>
      <c r="J1285" s="228"/>
      <c r="K1285" s="228"/>
      <c r="L1285" s="234"/>
      <c r="M1285" s="235"/>
      <c r="N1285" s="236"/>
      <c r="O1285" s="236"/>
      <c r="P1285" s="236"/>
      <c r="Q1285" s="236"/>
      <c r="R1285" s="236"/>
      <c r="S1285" s="236"/>
      <c r="T1285" s="237"/>
      <c r="AT1285" s="238" t="s">
        <v>154</v>
      </c>
      <c r="AU1285" s="238" t="s">
        <v>85</v>
      </c>
      <c r="AV1285" s="226" t="s">
        <v>85</v>
      </c>
      <c r="AW1285" s="226" t="s">
        <v>31</v>
      </c>
      <c r="AX1285" s="226" t="s">
        <v>75</v>
      </c>
      <c r="AY1285" s="238" t="s">
        <v>146</v>
      </c>
    </row>
    <row r="1286" s="226" customFormat="true" ht="12.8" hidden="false" customHeight="false" outlineLevel="0" collapsed="false">
      <c r="B1286" s="227"/>
      <c r="C1286" s="228"/>
      <c r="D1286" s="229" t="s">
        <v>154</v>
      </c>
      <c r="E1286" s="230"/>
      <c r="F1286" s="231" t="s">
        <v>1408</v>
      </c>
      <c r="G1286" s="228"/>
      <c r="H1286" s="232" t="n">
        <v>6.689</v>
      </c>
      <c r="I1286" s="233"/>
      <c r="J1286" s="228"/>
      <c r="K1286" s="228"/>
      <c r="L1286" s="234"/>
      <c r="M1286" s="235"/>
      <c r="N1286" s="236"/>
      <c r="O1286" s="236"/>
      <c r="P1286" s="236"/>
      <c r="Q1286" s="236"/>
      <c r="R1286" s="236"/>
      <c r="S1286" s="236"/>
      <c r="T1286" s="237"/>
      <c r="AT1286" s="238" t="s">
        <v>154</v>
      </c>
      <c r="AU1286" s="238" t="s">
        <v>85</v>
      </c>
      <c r="AV1286" s="226" t="s">
        <v>85</v>
      </c>
      <c r="AW1286" s="226" t="s">
        <v>31</v>
      </c>
      <c r="AX1286" s="226" t="s">
        <v>75</v>
      </c>
      <c r="AY1286" s="238" t="s">
        <v>146</v>
      </c>
    </row>
    <row r="1287" s="226" customFormat="true" ht="12.8" hidden="false" customHeight="false" outlineLevel="0" collapsed="false">
      <c r="B1287" s="227"/>
      <c r="C1287" s="228"/>
      <c r="D1287" s="229" t="s">
        <v>154</v>
      </c>
      <c r="E1287" s="230"/>
      <c r="F1287" s="231" t="s">
        <v>1407</v>
      </c>
      <c r="G1287" s="228"/>
      <c r="H1287" s="232" t="n">
        <v>17.55</v>
      </c>
      <c r="I1287" s="233"/>
      <c r="J1287" s="228"/>
      <c r="K1287" s="228"/>
      <c r="L1287" s="234"/>
      <c r="M1287" s="235"/>
      <c r="N1287" s="236"/>
      <c r="O1287" s="236"/>
      <c r="P1287" s="236"/>
      <c r="Q1287" s="236"/>
      <c r="R1287" s="236"/>
      <c r="S1287" s="236"/>
      <c r="T1287" s="237"/>
      <c r="AT1287" s="238" t="s">
        <v>154</v>
      </c>
      <c r="AU1287" s="238" t="s">
        <v>85</v>
      </c>
      <c r="AV1287" s="226" t="s">
        <v>85</v>
      </c>
      <c r="AW1287" s="226" t="s">
        <v>31</v>
      </c>
      <c r="AX1287" s="226" t="s">
        <v>75</v>
      </c>
      <c r="AY1287" s="238" t="s">
        <v>146</v>
      </c>
    </row>
    <row r="1288" s="226" customFormat="true" ht="12.8" hidden="false" customHeight="false" outlineLevel="0" collapsed="false">
      <c r="B1288" s="227"/>
      <c r="C1288" s="228"/>
      <c r="D1288" s="229" t="s">
        <v>154</v>
      </c>
      <c r="E1288" s="230"/>
      <c r="F1288" s="231" t="s">
        <v>1408</v>
      </c>
      <c r="G1288" s="228"/>
      <c r="H1288" s="232" t="n">
        <v>6.689</v>
      </c>
      <c r="I1288" s="233"/>
      <c r="J1288" s="228"/>
      <c r="K1288" s="228"/>
      <c r="L1288" s="234"/>
      <c r="M1288" s="235"/>
      <c r="N1288" s="236"/>
      <c r="O1288" s="236"/>
      <c r="P1288" s="236"/>
      <c r="Q1288" s="236"/>
      <c r="R1288" s="236"/>
      <c r="S1288" s="236"/>
      <c r="T1288" s="237"/>
      <c r="AT1288" s="238" t="s">
        <v>154</v>
      </c>
      <c r="AU1288" s="238" t="s">
        <v>85</v>
      </c>
      <c r="AV1288" s="226" t="s">
        <v>85</v>
      </c>
      <c r="AW1288" s="226" t="s">
        <v>31</v>
      </c>
      <c r="AX1288" s="226" t="s">
        <v>75</v>
      </c>
      <c r="AY1288" s="238" t="s">
        <v>146</v>
      </c>
    </row>
    <row r="1289" s="226" customFormat="true" ht="12.8" hidden="false" customHeight="false" outlineLevel="0" collapsed="false">
      <c r="B1289" s="227"/>
      <c r="C1289" s="228"/>
      <c r="D1289" s="229" t="s">
        <v>154</v>
      </c>
      <c r="E1289" s="230"/>
      <c r="F1289" s="231" t="s">
        <v>1409</v>
      </c>
      <c r="G1289" s="228"/>
      <c r="H1289" s="232" t="n">
        <v>5.317</v>
      </c>
      <c r="I1289" s="233"/>
      <c r="J1289" s="228"/>
      <c r="K1289" s="228"/>
      <c r="L1289" s="234"/>
      <c r="M1289" s="235"/>
      <c r="N1289" s="236"/>
      <c r="O1289" s="236"/>
      <c r="P1289" s="236"/>
      <c r="Q1289" s="236"/>
      <c r="R1289" s="236"/>
      <c r="S1289" s="236"/>
      <c r="T1289" s="237"/>
      <c r="AT1289" s="238" t="s">
        <v>154</v>
      </c>
      <c r="AU1289" s="238" t="s">
        <v>85</v>
      </c>
      <c r="AV1289" s="226" t="s">
        <v>85</v>
      </c>
      <c r="AW1289" s="226" t="s">
        <v>31</v>
      </c>
      <c r="AX1289" s="226" t="s">
        <v>75</v>
      </c>
      <c r="AY1289" s="238" t="s">
        <v>146</v>
      </c>
    </row>
    <row r="1290" s="226" customFormat="true" ht="12.8" hidden="false" customHeight="false" outlineLevel="0" collapsed="false">
      <c r="B1290" s="227"/>
      <c r="C1290" s="228"/>
      <c r="D1290" s="229" t="s">
        <v>154</v>
      </c>
      <c r="E1290" s="230"/>
      <c r="F1290" s="231" t="s">
        <v>1410</v>
      </c>
      <c r="G1290" s="228"/>
      <c r="H1290" s="232" t="n">
        <v>18.6</v>
      </c>
      <c r="I1290" s="233"/>
      <c r="J1290" s="228"/>
      <c r="K1290" s="228"/>
      <c r="L1290" s="234"/>
      <c r="M1290" s="235"/>
      <c r="N1290" s="236"/>
      <c r="O1290" s="236"/>
      <c r="P1290" s="236"/>
      <c r="Q1290" s="236"/>
      <c r="R1290" s="236"/>
      <c r="S1290" s="236"/>
      <c r="T1290" s="237"/>
      <c r="AT1290" s="238" t="s">
        <v>154</v>
      </c>
      <c r="AU1290" s="238" t="s">
        <v>85</v>
      </c>
      <c r="AV1290" s="226" t="s">
        <v>85</v>
      </c>
      <c r="AW1290" s="226" t="s">
        <v>31</v>
      </c>
      <c r="AX1290" s="226" t="s">
        <v>75</v>
      </c>
      <c r="AY1290" s="238" t="s">
        <v>146</v>
      </c>
    </row>
    <row r="1291" s="226" customFormat="true" ht="12.8" hidden="false" customHeight="false" outlineLevel="0" collapsed="false">
      <c r="B1291" s="227"/>
      <c r="C1291" s="228"/>
      <c r="D1291" s="229" t="s">
        <v>154</v>
      </c>
      <c r="E1291" s="230"/>
      <c r="F1291" s="231" t="s">
        <v>1409</v>
      </c>
      <c r="G1291" s="228"/>
      <c r="H1291" s="232" t="n">
        <v>5.317</v>
      </c>
      <c r="I1291" s="233"/>
      <c r="J1291" s="228"/>
      <c r="K1291" s="228"/>
      <c r="L1291" s="234"/>
      <c r="M1291" s="235"/>
      <c r="N1291" s="236"/>
      <c r="O1291" s="236"/>
      <c r="P1291" s="236"/>
      <c r="Q1291" s="236"/>
      <c r="R1291" s="236"/>
      <c r="S1291" s="236"/>
      <c r="T1291" s="237"/>
      <c r="AT1291" s="238" t="s">
        <v>154</v>
      </c>
      <c r="AU1291" s="238" t="s">
        <v>85</v>
      </c>
      <c r="AV1291" s="226" t="s">
        <v>85</v>
      </c>
      <c r="AW1291" s="226" t="s">
        <v>31</v>
      </c>
      <c r="AX1291" s="226" t="s">
        <v>75</v>
      </c>
      <c r="AY1291" s="238" t="s">
        <v>146</v>
      </c>
    </row>
    <row r="1292" s="226" customFormat="true" ht="12.8" hidden="false" customHeight="false" outlineLevel="0" collapsed="false">
      <c r="B1292" s="227"/>
      <c r="C1292" s="228"/>
      <c r="D1292" s="229" t="s">
        <v>154</v>
      </c>
      <c r="E1292" s="230"/>
      <c r="F1292" s="231" t="s">
        <v>1411</v>
      </c>
      <c r="G1292" s="228"/>
      <c r="H1292" s="232" t="n">
        <v>2.828</v>
      </c>
      <c r="I1292" s="233"/>
      <c r="J1292" s="228"/>
      <c r="K1292" s="228"/>
      <c r="L1292" s="234"/>
      <c r="M1292" s="235"/>
      <c r="N1292" s="236"/>
      <c r="O1292" s="236"/>
      <c r="P1292" s="236"/>
      <c r="Q1292" s="236"/>
      <c r="R1292" s="236"/>
      <c r="S1292" s="236"/>
      <c r="T1292" s="237"/>
      <c r="AT1292" s="238" t="s">
        <v>154</v>
      </c>
      <c r="AU1292" s="238" t="s">
        <v>85</v>
      </c>
      <c r="AV1292" s="226" t="s">
        <v>85</v>
      </c>
      <c r="AW1292" s="226" t="s">
        <v>31</v>
      </c>
      <c r="AX1292" s="226" t="s">
        <v>75</v>
      </c>
      <c r="AY1292" s="238" t="s">
        <v>146</v>
      </c>
    </row>
    <row r="1293" s="226" customFormat="true" ht="12.8" hidden="false" customHeight="false" outlineLevel="0" collapsed="false">
      <c r="B1293" s="227"/>
      <c r="C1293" s="228"/>
      <c r="D1293" s="229" t="s">
        <v>154</v>
      </c>
      <c r="E1293" s="230"/>
      <c r="F1293" s="231" t="s">
        <v>1412</v>
      </c>
      <c r="G1293" s="228"/>
      <c r="H1293" s="232" t="n">
        <v>5.712</v>
      </c>
      <c r="I1293" s="233"/>
      <c r="J1293" s="228"/>
      <c r="K1293" s="228"/>
      <c r="L1293" s="234"/>
      <c r="M1293" s="235"/>
      <c r="N1293" s="236"/>
      <c r="O1293" s="236"/>
      <c r="P1293" s="236"/>
      <c r="Q1293" s="236"/>
      <c r="R1293" s="236"/>
      <c r="S1293" s="236"/>
      <c r="T1293" s="237"/>
      <c r="AT1293" s="238" t="s">
        <v>154</v>
      </c>
      <c r="AU1293" s="238" t="s">
        <v>85</v>
      </c>
      <c r="AV1293" s="226" t="s">
        <v>85</v>
      </c>
      <c r="AW1293" s="226" t="s">
        <v>31</v>
      </c>
      <c r="AX1293" s="226" t="s">
        <v>75</v>
      </c>
      <c r="AY1293" s="238" t="s">
        <v>146</v>
      </c>
    </row>
    <row r="1294" s="226" customFormat="true" ht="12.8" hidden="false" customHeight="false" outlineLevel="0" collapsed="false">
      <c r="B1294" s="227"/>
      <c r="C1294" s="228"/>
      <c r="D1294" s="229" t="s">
        <v>154</v>
      </c>
      <c r="E1294" s="230"/>
      <c r="F1294" s="231" t="s">
        <v>1413</v>
      </c>
      <c r="G1294" s="228"/>
      <c r="H1294" s="232" t="n">
        <v>11.424</v>
      </c>
      <c r="I1294" s="233"/>
      <c r="J1294" s="228"/>
      <c r="K1294" s="228"/>
      <c r="L1294" s="234"/>
      <c r="M1294" s="235"/>
      <c r="N1294" s="236"/>
      <c r="O1294" s="236"/>
      <c r="P1294" s="236"/>
      <c r="Q1294" s="236"/>
      <c r="R1294" s="236"/>
      <c r="S1294" s="236"/>
      <c r="T1294" s="237"/>
      <c r="AT1294" s="238" t="s">
        <v>154</v>
      </c>
      <c r="AU1294" s="238" t="s">
        <v>85</v>
      </c>
      <c r="AV1294" s="226" t="s">
        <v>85</v>
      </c>
      <c r="AW1294" s="226" t="s">
        <v>31</v>
      </c>
      <c r="AX1294" s="226" t="s">
        <v>75</v>
      </c>
      <c r="AY1294" s="238" t="s">
        <v>146</v>
      </c>
    </row>
    <row r="1295" s="226" customFormat="true" ht="12.8" hidden="false" customHeight="false" outlineLevel="0" collapsed="false">
      <c r="B1295" s="227"/>
      <c r="C1295" s="228"/>
      <c r="D1295" s="229" t="s">
        <v>154</v>
      </c>
      <c r="E1295" s="230"/>
      <c r="F1295" s="231" t="s">
        <v>1414</v>
      </c>
      <c r="G1295" s="228"/>
      <c r="H1295" s="232" t="n">
        <v>15.744</v>
      </c>
      <c r="I1295" s="233"/>
      <c r="J1295" s="228"/>
      <c r="K1295" s="228"/>
      <c r="L1295" s="234"/>
      <c r="M1295" s="235"/>
      <c r="N1295" s="236"/>
      <c r="O1295" s="236"/>
      <c r="P1295" s="236"/>
      <c r="Q1295" s="236"/>
      <c r="R1295" s="236"/>
      <c r="S1295" s="236"/>
      <c r="T1295" s="237"/>
      <c r="AT1295" s="238" t="s">
        <v>154</v>
      </c>
      <c r="AU1295" s="238" t="s">
        <v>85</v>
      </c>
      <c r="AV1295" s="226" t="s">
        <v>85</v>
      </c>
      <c r="AW1295" s="226" t="s">
        <v>31</v>
      </c>
      <c r="AX1295" s="226" t="s">
        <v>75</v>
      </c>
      <c r="AY1295" s="238" t="s">
        <v>146</v>
      </c>
    </row>
    <row r="1296" s="226" customFormat="true" ht="12.8" hidden="false" customHeight="false" outlineLevel="0" collapsed="false">
      <c r="B1296" s="227"/>
      <c r="C1296" s="228"/>
      <c r="D1296" s="229" t="s">
        <v>154</v>
      </c>
      <c r="E1296" s="230"/>
      <c r="F1296" s="231" t="s">
        <v>1415</v>
      </c>
      <c r="G1296" s="228"/>
      <c r="H1296" s="232" t="n">
        <v>3.36</v>
      </c>
      <c r="I1296" s="233"/>
      <c r="J1296" s="228"/>
      <c r="K1296" s="228"/>
      <c r="L1296" s="234"/>
      <c r="M1296" s="235"/>
      <c r="N1296" s="236"/>
      <c r="O1296" s="236"/>
      <c r="P1296" s="236"/>
      <c r="Q1296" s="236"/>
      <c r="R1296" s="236"/>
      <c r="S1296" s="236"/>
      <c r="T1296" s="237"/>
      <c r="AT1296" s="238" t="s">
        <v>154</v>
      </c>
      <c r="AU1296" s="238" t="s">
        <v>85</v>
      </c>
      <c r="AV1296" s="226" t="s">
        <v>85</v>
      </c>
      <c r="AW1296" s="226" t="s">
        <v>31</v>
      </c>
      <c r="AX1296" s="226" t="s">
        <v>75</v>
      </c>
      <c r="AY1296" s="238" t="s">
        <v>146</v>
      </c>
    </row>
    <row r="1297" s="226" customFormat="true" ht="12.8" hidden="false" customHeight="false" outlineLevel="0" collapsed="false">
      <c r="B1297" s="227"/>
      <c r="C1297" s="228"/>
      <c r="D1297" s="229" t="s">
        <v>154</v>
      </c>
      <c r="E1297" s="230"/>
      <c r="F1297" s="231" t="s">
        <v>1416</v>
      </c>
      <c r="G1297" s="228"/>
      <c r="H1297" s="232" t="n">
        <v>9.184</v>
      </c>
      <c r="I1297" s="233"/>
      <c r="J1297" s="228"/>
      <c r="K1297" s="228"/>
      <c r="L1297" s="234"/>
      <c r="M1297" s="235"/>
      <c r="N1297" s="236"/>
      <c r="O1297" s="236"/>
      <c r="P1297" s="236"/>
      <c r="Q1297" s="236"/>
      <c r="R1297" s="236"/>
      <c r="S1297" s="236"/>
      <c r="T1297" s="237"/>
      <c r="AT1297" s="238" t="s">
        <v>154</v>
      </c>
      <c r="AU1297" s="238" t="s">
        <v>85</v>
      </c>
      <c r="AV1297" s="226" t="s">
        <v>85</v>
      </c>
      <c r="AW1297" s="226" t="s">
        <v>31</v>
      </c>
      <c r="AX1297" s="226" t="s">
        <v>75</v>
      </c>
      <c r="AY1297" s="238" t="s">
        <v>146</v>
      </c>
    </row>
    <row r="1298" s="226" customFormat="true" ht="12.8" hidden="false" customHeight="false" outlineLevel="0" collapsed="false">
      <c r="B1298" s="227"/>
      <c r="C1298" s="228"/>
      <c r="D1298" s="229" t="s">
        <v>154</v>
      </c>
      <c r="E1298" s="230"/>
      <c r="F1298" s="231" t="s">
        <v>1417</v>
      </c>
      <c r="G1298" s="228"/>
      <c r="H1298" s="232" t="n">
        <v>12.544</v>
      </c>
      <c r="I1298" s="233"/>
      <c r="J1298" s="228"/>
      <c r="K1298" s="228"/>
      <c r="L1298" s="234"/>
      <c r="M1298" s="235"/>
      <c r="N1298" s="236"/>
      <c r="O1298" s="236"/>
      <c r="P1298" s="236"/>
      <c r="Q1298" s="236"/>
      <c r="R1298" s="236"/>
      <c r="S1298" s="236"/>
      <c r="T1298" s="237"/>
      <c r="AT1298" s="238" t="s">
        <v>154</v>
      </c>
      <c r="AU1298" s="238" t="s">
        <v>85</v>
      </c>
      <c r="AV1298" s="226" t="s">
        <v>85</v>
      </c>
      <c r="AW1298" s="226" t="s">
        <v>31</v>
      </c>
      <c r="AX1298" s="226" t="s">
        <v>75</v>
      </c>
      <c r="AY1298" s="238" t="s">
        <v>146</v>
      </c>
    </row>
    <row r="1299" s="239" customFormat="true" ht="12.8" hidden="false" customHeight="false" outlineLevel="0" collapsed="false">
      <c r="B1299" s="240"/>
      <c r="C1299" s="241"/>
      <c r="D1299" s="229" t="s">
        <v>154</v>
      </c>
      <c r="E1299" s="242"/>
      <c r="F1299" s="243" t="s">
        <v>159</v>
      </c>
      <c r="G1299" s="241"/>
      <c r="H1299" s="244" t="n">
        <v>252.369</v>
      </c>
      <c r="I1299" s="245"/>
      <c r="J1299" s="241"/>
      <c r="K1299" s="241"/>
      <c r="L1299" s="246"/>
      <c r="M1299" s="247"/>
      <c r="N1299" s="248"/>
      <c r="O1299" s="248"/>
      <c r="P1299" s="248"/>
      <c r="Q1299" s="248"/>
      <c r="R1299" s="248"/>
      <c r="S1299" s="248"/>
      <c r="T1299" s="249"/>
      <c r="AT1299" s="250" t="s">
        <v>154</v>
      </c>
      <c r="AU1299" s="250" t="s">
        <v>85</v>
      </c>
      <c r="AV1299" s="239" t="s">
        <v>152</v>
      </c>
      <c r="AW1299" s="239" t="s">
        <v>31</v>
      </c>
      <c r="AX1299" s="239" t="s">
        <v>83</v>
      </c>
      <c r="AY1299" s="250" t="s">
        <v>146</v>
      </c>
    </row>
    <row r="1300" s="31" customFormat="true" ht="24.15" hidden="false" customHeight="true" outlineLevel="0" collapsed="false">
      <c r="A1300" s="24"/>
      <c r="B1300" s="25"/>
      <c r="C1300" s="212" t="s">
        <v>1418</v>
      </c>
      <c r="D1300" s="212" t="s">
        <v>148</v>
      </c>
      <c r="E1300" s="213" t="s">
        <v>1419</v>
      </c>
      <c r="F1300" s="214" t="s">
        <v>1420</v>
      </c>
      <c r="G1300" s="215" t="s">
        <v>151</v>
      </c>
      <c r="H1300" s="216" t="n">
        <v>1.176</v>
      </c>
      <c r="I1300" s="217"/>
      <c r="J1300" s="218" t="n">
        <f aca="false">ROUND(I1300*H1300,2)</f>
        <v>0</v>
      </c>
      <c r="K1300" s="219"/>
      <c r="L1300" s="30"/>
      <c r="M1300" s="220"/>
      <c r="N1300" s="221" t="s">
        <v>40</v>
      </c>
      <c r="O1300" s="74"/>
      <c r="P1300" s="222" t="n">
        <f aca="false">O1300*H1300</f>
        <v>0</v>
      </c>
      <c r="Q1300" s="222" t="n">
        <v>2.25634</v>
      </c>
      <c r="R1300" s="222" t="n">
        <f aca="false">Q1300*H1300</f>
        <v>2.65345584</v>
      </c>
      <c r="S1300" s="222" t="n">
        <v>0</v>
      </c>
      <c r="T1300" s="223" t="n">
        <f aca="false">S1300*H1300</f>
        <v>0</v>
      </c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R1300" s="224" t="s">
        <v>152</v>
      </c>
      <c r="AT1300" s="224" t="s">
        <v>148</v>
      </c>
      <c r="AU1300" s="224" t="s">
        <v>85</v>
      </c>
      <c r="AY1300" s="3" t="s">
        <v>146</v>
      </c>
      <c r="BE1300" s="225" t="n">
        <f aca="false">IF(N1300="základní",J1300,0)</f>
        <v>0</v>
      </c>
      <c r="BF1300" s="225" t="n">
        <f aca="false">IF(N1300="snížená",J1300,0)</f>
        <v>0</v>
      </c>
      <c r="BG1300" s="225" t="n">
        <f aca="false">IF(N1300="zákl. přenesená",J1300,0)</f>
        <v>0</v>
      </c>
      <c r="BH1300" s="225" t="n">
        <f aca="false">IF(N1300="sníž. přenesená",J1300,0)</f>
        <v>0</v>
      </c>
      <c r="BI1300" s="225" t="n">
        <f aca="false">IF(N1300="nulová",J1300,0)</f>
        <v>0</v>
      </c>
      <c r="BJ1300" s="3" t="s">
        <v>83</v>
      </c>
      <c r="BK1300" s="225" t="n">
        <f aca="false">ROUND(I1300*H1300,2)</f>
        <v>0</v>
      </c>
      <c r="BL1300" s="3" t="s">
        <v>152</v>
      </c>
      <c r="BM1300" s="224" t="s">
        <v>1421</v>
      </c>
    </row>
    <row r="1301" s="226" customFormat="true" ht="12.8" hidden="false" customHeight="false" outlineLevel="0" collapsed="false">
      <c r="B1301" s="227"/>
      <c r="C1301" s="228"/>
      <c r="D1301" s="229" t="s">
        <v>154</v>
      </c>
      <c r="E1301" s="230"/>
      <c r="F1301" s="231" t="s">
        <v>1422</v>
      </c>
      <c r="G1301" s="228"/>
      <c r="H1301" s="232" t="n">
        <v>0.171</v>
      </c>
      <c r="I1301" s="233"/>
      <c r="J1301" s="228"/>
      <c r="K1301" s="228"/>
      <c r="L1301" s="234"/>
      <c r="M1301" s="235"/>
      <c r="N1301" s="236"/>
      <c r="O1301" s="236"/>
      <c r="P1301" s="236"/>
      <c r="Q1301" s="236"/>
      <c r="R1301" s="236"/>
      <c r="S1301" s="236"/>
      <c r="T1301" s="237"/>
      <c r="AT1301" s="238" t="s">
        <v>154</v>
      </c>
      <c r="AU1301" s="238" t="s">
        <v>85</v>
      </c>
      <c r="AV1301" s="226" t="s">
        <v>85</v>
      </c>
      <c r="AW1301" s="226" t="s">
        <v>31</v>
      </c>
      <c r="AX1301" s="226" t="s">
        <v>75</v>
      </c>
      <c r="AY1301" s="238" t="s">
        <v>146</v>
      </c>
    </row>
    <row r="1302" s="226" customFormat="true" ht="12.8" hidden="false" customHeight="false" outlineLevel="0" collapsed="false">
      <c r="B1302" s="227"/>
      <c r="C1302" s="228"/>
      <c r="D1302" s="229" t="s">
        <v>154</v>
      </c>
      <c r="E1302" s="230"/>
      <c r="F1302" s="231" t="s">
        <v>1423</v>
      </c>
      <c r="G1302" s="228"/>
      <c r="H1302" s="232" t="n">
        <v>0.153</v>
      </c>
      <c r="I1302" s="233"/>
      <c r="J1302" s="228"/>
      <c r="K1302" s="228"/>
      <c r="L1302" s="234"/>
      <c r="M1302" s="235"/>
      <c r="N1302" s="236"/>
      <c r="O1302" s="236"/>
      <c r="P1302" s="236"/>
      <c r="Q1302" s="236"/>
      <c r="R1302" s="236"/>
      <c r="S1302" s="236"/>
      <c r="T1302" s="237"/>
      <c r="AT1302" s="238" t="s">
        <v>154</v>
      </c>
      <c r="AU1302" s="238" t="s">
        <v>85</v>
      </c>
      <c r="AV1302" s="226" t="s">
        <v>85</v>
      </c>
      <c r="AW1302" s="226" t="s">
        <v>31</v>
      </c>
      <c r="AX1302" s="226" t="s">
        <v>75</v>
      </c>
      <c r="AY1302" s="238" t="s">
        <v>146</v>
      </c>
    </row>
    <row r="1303" s="226" customFormat="true" ht="12.8" hidden="false" customHeight="false" outlineLevel="0" collapsed="false">
      <c r="B1303" s="227"/>
      <c r="C1303" s="228"/>
      <c r="D1303" s="229" t="s">
        <v>154</v>
      </c>
      <c r="E1303" s="230"/>
      <c r="F1303" s="231" t="s">
        <v>1424</v>
      </c>
      <c r="G1303" s="228"/>
      <c r="H1303" s="232" t="n">
        <v>0.263</v>
      </c>
      <c r="I1303" s="233"/>
      <c r="J1303" s="228"/>
      <c r="K1303" s="228"/>
      <c r="L1303" s="234"/>
      <c r="M1303" s="235"/>
      <c r="N1303" s="236"/>
      <c r="O1303" s="236"/>
      <c r="P1303" s="236"/>
      <c r="Q1303" s="236"/>
      <c r="R1303" s="236"/>
      <c r="S1303" s="236"/>
      <c r="T1303" s="237"/>
      <c r="AT1303" s="238" t="s">
        <v>154</v>
      </c>
      <c r="AU1303" s="238" t="s">
        <v>85</v>
      </c>
      <c r="AV1303" s="226" t="s">
        <v>85</v>
      </c>
      <c r="AW1303" s="226" t="s">
        <v>31</v>
      </c>
      <c r="AX1303" s="226" t="s">
        <v>75</v>
      </c>
      <c r="AY1303" s="238" t="s">
        <v>146</v>
      </c>
    </row>
    <row r="1304" s="226" customFormat="true" ht="12.8" hidden="false" customHeight="false" outlineLevel="0" collapsed="false">
      <c r="B1304" s="227"/>
      <c r="C1304" s="228"/>
      <c r="D1304" s="229" t="s">
        <v>154</v>
      </c>
      <c r="E1304" s="230"/>
      <c r="F1304" s="231" t="s">
        <v>1425</v>
      </c>
      <c r="G1304" s="228"/>
      <c r="H1304" s="232" t="n">
        <v>0.529</v>
      </c>
      <c r="I1304" s="233"/>
      <c r="J1304" s="228"/>
      <c r="K1304" s="228"/>
      <c r="L1304" s="234"/>
      <c r="M1304" s="235"/>
      <c r="N1304" s="236"/>
      <c r="O1304" s="236"/>
      <c r="P1304" s="236"/>
      <c r="Q1304" s="236"/>
      <c r="R1304" s="236"/>
      <c r="S1304" s="236"/>
      <c r="T1304" s="237"/>
      <c r="AT1304" s="238" t="s">
        <v>154</v>
      </c>
      <c r="AU1304" s="238" t="s">
        <v>85</v>
      </c>
      <c r="AV1304" s="226" t="s">
        <v>85</v>
      </c>
      <c r="AW1304" s="226" t="s">
        <v>31</v>
      </c>
      <c r="AX1304" s="226" t="s">
        <v>75</v>
      </c>
      <c r="AY1304" s="238" t="s">
        <v>146</v>
      </c>
    </row>
    <row r="1305" s="226" customFormat="true" ht="12.8" hidden="false" customHeight="false" outlineLevel="0" collapsed="false">
      <c r="B1305" s="227"/>
      <c r="C1305" s="228"/>
      <c r="D1305" s="229" t="s">
        <v>154</v>
      </c>
      <c r="E1305" s="230"/>
      <c r="F1305" s="231" t="s">
        <v>1426</v>
      </c>
      <c r="G1305" s="228"/>
      <c r="H1305" s="232" t="n">
        <v>0.06</v>
      </c>
      <c r="I1305" s="233"/>
      <c r="J1305" s="228"/>
      <c r="K1305" s="228"/>
      <c r="L1305" s="234"/>
      <c r="M1305" s="235"/>
      <c r="N1305" s="236"/>
      <c r="O1305" s="236"/>
      <c r="P1305" s="236"/>
      <c r="Q1305" s="236"/>
      <c r="R1305" s="236"/>
      <c r="S1305" s="236"/>
      <c r="T1305" s="237"/>
      <c r="AT1305" s="238" t="s">
        <v>154</v>
      </c>
      <c r="AU1305" s="238" t="s">
        <v>85</v>
      </c>
      <c r="AV1305" s="226" t="s">
        <v>85</v>
      </c>
      <c r="AW1305" s="226" t="s">
        <v>31</v>
      </c>
      <c r="AX1305" s="226" t="s">
        <v>75</v>
      </c>
      <c r="AY1305" s="238" t="s">
        <v>146</v>
      </c>
    </row>
    <row r="1306" s="239" customFormat="true" ht="12.8" hidden="false" customHeight="false" outlineLevel="0" collapsed="false">
      <c r="B1306" s="240"/>
      <c r="C1306" s="241"/>
      <c r="D1306" s="229" t="s">
        <v>154</v>
      </c>
      <c r="E1306" s="242"/>
      <c r="F1306" s="243" t="s">
        <v>1427</v>
      </c>
      <c r="G1306" s="241"/>
      <c r="H1306" s="244" t="n">
        <v>1.176</v>
      </c>
      <c r="I1306" s="245"/>
      <c r="J1306" s="241"/>
      <c r="K1306" s="241"/>
      <c r="L1306" s="246"/>
      <c r="M1306" s="247"/>
      <c r="N1306" s="248"/>
      <c r="O1306" s="248"/>
      <c r="P1306" s="248"/>
      <c r="Q1306" s="248"/>
      <c r="R1306" s="248"/>
      <c r="S1306" s="248"/>
      <c r="T1306" s="249"/>
      <c r="AT1306" s="250" t="s">
        <v>154</v>
      </c>
      <c r="AU1306" s="250" t="s">
        <v>85</v>
      </c>
      <c r="AV1306" s="239" t="s">
        <v>152</v>
      </c>
      <c r="AW1306" s="239" t="s">
        <v>31</v>
      </c>
      <c r="AX1306" s="239" t="s">
        <v>83</v>
      </c>
      <c r="AY1306" s="250" t="s">
        <v>146</v>
      </c>
    </row>
    <row r="1307" s="31" customFormat="true" ht="24.15" hidden="false" customHeight="true" outlineLevel="0" collapsed="false">
      <c r="A1307" s="24"/>
      <c r="B1307" s="25"/>
      <c r="C1307" s="212" t="s">
        <v>1428</v>
      </c>
      <c r="D1307" s="212" t="s">
        <v>148</v>
      </c>
      <c r="E1307" s="213" t="s">
        <v>1429</v>
      </c>
      <c r="F1307" s="214" t="s">
        <v>1430</v>
      </c>
      <c r="G1307" s="215" t="s">
        <v>151</v>
      </c>
      <c r="H1307" s="216" t="n">
        <v>19.709</v>
      </c>
      <c r="I1307" s="217"/>
      <c r="J1307" s="218" t="n">
        <f aca="false">ROUND(I1307*H1307,2)</f>
        <v>0</v>
      </c>
      <c r="K1307" s="219"/>
      <c r="L1307" s="30"/>
      <c r="M1307" s="220"/>
      <c r="N1307" s="221" t="s">
        <v>40</v>
      </c>
      <c r="O1307" s="74"/>
      <c r="P1307" s="222" t="n">
        <f aca="false">O1307*H1307</f>
        <v>0</v>
      </c>
      <c r="Q1307" s="222" t="n">
        <v>2.45329</v>
      </c>
      <c r="R1307" s="222" t="n">
        <f aca="false">Q1307*H1307</f>
        <v>48.35189261</v>
      </c>
      <c r="S1307" s="222" t="n">
        <v>0</v>
      </c>
      <c r="T1307" s="223" t="n">
        <f aca="false">S1307*H1307</f>
        <v>0</v>
      </c>
      <c r="U1307" s="24"/>
      <c r="V1307" s="24"/>
      <c r="W1307" s="24"/>
      <c r="X1307" s="24"/>
      <c r="Y1307" s="24"/>
      <c r="Z1307" s="24"/>
      <c r="AA1307" s="24"/>
      <c r="AB1307" s="24"/>
      <c r="AC1307" s="24"/>
      <c r="AD1307" s="24"/>
      <c r="AE1307" s="24"/>
      <c r="AR1307" s="224" t="s">
        <v>152</v>
      </c>
      <c r="AT1307" s="224" t="s">
        <v>148</v>
      </c>
      <c r="AU1307" s="224" t="s">
        <v>85</v>
      </c>
      <c r="AY1307" s="3" t="s">
        <v>146</v>
      </c>
      <c r="BE1307" s="225" t="n">
        <f aca="false">IF(N1307="základní",J1307,0)</f>
        <v>0</v>
      </c>
      <c r="BF1307" s="225" t="n">
        <f aca="false">IF(N1307="snížená",J1307,0)</f>
        <v>0</v>
      </c>
      <c r="BG1307" s="225" t="n">
        <f aca="false">IF(N1307="zákl. přenesená",J1307,0)</f>
        <v>0</v>
      </c>
      <c r="BH1307" s="225" t="n">
        <f aca="false">IF(N1307="sníž. přenesená",J1307,0)</f>
        <v>0</v>
      </c>
      <c r="BI1307" s="225" t="n">
        <f aca="false">IF(N1307="nulová",J1307,0)</f>
        <v>0</v>
      </c>
      <c r="BJ1307" s="3" t="s">
        <v>83</v>
      </c>
      <c r="BK1307" s="225" t="n">
        <f aca="false">ROUND(I1307*H1307,2)</f>
        <v>0</v>
      </c>
      <c r="BL1307" s="3" t="s">
        <v>152</v>
      </c>
      <c r="BM1307" s="224" t="s">
        <v>1431</v>
      </c>
    </row>
    <row r="1308" s="226" customFormat="true" ht="12.8" hidden="false" customHeight="false" outlineLevel="0" collapsed="false">
      <c r="B1308" s="227"/>
      <c r="C1308" s="228"/>
      <c r="D1308" s="229" t="s">
        <v>154</v>
      </c>
      <c r="E1308" s="230"/>
      <c r="F1308" s="231" t="s">
        <v>1432</v>
      </c>
      <c r="G1308" s="228"/>
      <c r="H1308" s="232" t="n">
        <v>1.22</v>
      </c>
      <c r="I1308" s="233"/>
      <c r="J1308" s="228"/>
      <c r="K1308" s="228"/>
      <c r="L1308" s="234"/>
      <c r="M1308" s="235"/>
      <c r="N1308" s="236"/>
      <c r="O1308" s="236"/>
      <c r="P1308" s="236"/>
      <c r="Q1308" s="236"/>
      <c r="R1308" s="236"/>
      <c r="S1308" s="236"/>
      <c r="T1308" s="237"/>
      <c r="AT1308" s="238" t="s">
        <v>154</v>
      </c>
      <c r="AU1308" s="238" t="s">
        <v>85</v>
      </c>
      <c r="AV1308" s="226" t="s">
        <v>85</v>
      </c>
      <c r="AW1308" s="226" t="s">
        <v>31</v>
      </c>
      <c r="AX1308" s="226" t="s">
        <v>75</v>
      </c>
      <c r="AY1308" s="238" t="s">
        <v>146</v>
      </c>
    </row>
    <row r="1309" s="226" customFormat="true" ht="12.8" hidden="false" customHeight="false" outlineLevel="0" collapsed="false">
      <c r="B1309" s="227"/>
      <c r="C1309" s="228"/>
      <c r="D1309" s="229" t="s">
        <v>154</v>
      </c>
      <c r="E1309" s="230"/>
      <c r="F1309" s="231" t="s">
        <v>1433</v>
      </c>
      <c r="G1309" s="228"/>
      <c r="H1309" s="232" t="n">
        <v>15.296</v>
      </c>
      <c r="I1309" s="233"/>
      <c r="J1309" s="228"/>
      <c r="K1309" s="228"/>
      <c r="L1309" s="234"/>
      <c r="M1309" s="235"/>
      <c r="N1309" s="236"/>
      <c r="O1309" s="236"/>
      <c r="P1309" s="236"/>
      <c r="Q1309" s="236"/>
      <c r="R1309" s="236"/>
      <c r="S1309" s="236"/>
      <c r="T1309" s="237"/>
      <c r="AT1309" s="238" t="s">
        <v>154</v>
      </c>
      <c r="AU1309" s="238" t="s">
        <v>85</v>
      </c>
      <c r="AV1309" s="226" t="s">
        <v>85</v>
      </c>
      <c r="AW1309" s="226" t="s">
        <v>31</v>
      </c>
      <c r="AX1309" s="226" t="s">
        <v>75</v>
      </c>
      <c r="AY1309" s="238" t="s">
        <v>146</v>
      </c>
    </row>
    <row r="1310" s="226" customFormat="true" ht="12.8" hidden="false" customHeight="false" outlineLevel="0" collapsed="false">
      <c r="B1310" s="227"/>
      <c r="C1310" s="228"/>
      <c r="D1310" s="229" t="s">
        <v>154</v>
      </c>
      <c r="E1310" s="230"/>
      <c r="F1310" s="231" t="s">
        <v>1434</v>
      </c>
      <c r="G1310" s="228"/>
      <c r="H1310" s="232" t="n">
        <v>3.193</v>
      </c>
      <c r="I1310" s="233"/>
      <c r="J1310" s="228"/>
      <c r="K1310" s="228"/>
      <c r="L1310" s="234"/>
      <c r="M1310" s="235"/>
      <c r="N1310" s="236"/>
      <c r="O1310" s="236"/>
      <c r="P1310" s="236"/>
      <c r="Q1310" s="236"/>
      <c r="R1310" s="236"/>
      <c r="S1310" s="236"/>
      <c r="T1310" s="237"/>
      <c r="AT1310" s="238" t="s">
        <v>154</v>
      </c>
      <c r="AU1310" s="238" t="s">
        <v>85</v>
      </c>
      <c r="AV1310" s="226" t="s">
        <v>85</v>
      </c>
      <c r="AW1310" s="226" t="s">
        <v>31</v>
      </c>
      <c r="AX1310" s="226" t="s">
        <v>75</v>
      </c>
      <c r="AY1310" s="238" t="s">
        <v>146</v>
      </c>
    </row>
    <row r="1311" s="239" customFormat="true" ht="12.8" hidden="false" customHeight="false" outlineLevel="0" collapsed="false">
      <c r="B1311" s="240"/>
      <c r="C1311" s="241"/>
      <c r="D1311" s="229" t="s">
        <v>154</v>
      </c>
      <c r="E1311" s="242"/>
      <c r="F1311" s="243" t="s">
        <v>1435</v>
      </c>
      <c r="G1311" s="241"/>
      <c r="H1311" s="244" t="n">
        <v>19.709</v>
      </c>
      <c r="I1311" s="245"/>
      <c r="J1311" s="241"/>
      <c r="K1311" s="241"/>
      <c r="L1311" s="246"/>
      <c r="M1311" s="247"/>
      <c r="N1311" s="248"/>
      <c r="O1311" s="248"/>
      <c r="P1311" s="248"/>
      <c r="Q1311" s="248"/>
      <c r="R1311" s="248"/>
      <c r="S1311" s="248"/>
      <c r="T1311" s="249"/>
      <c r="AT1311" s="250" t="s">
        <v>154</v>
      </c>
      <c r="AU1311" s="250" t="s">
        <v>85</v>
      </c>
      <c r="AV1311" s="239" t="s">
        <v>152</v>
      </c>
      <c r="AW1311" s="239" t="s">
        <v>31</v>
      </c>
      <c r="AX1311" s="239" t="s">
        <v>83</v>
      </c>
      <c r="AY1311" s="250" t="s">
        <v>146</v>
      </c>
    </row>
    <row r="1312" s="31" customFormat="true" ht="24.15" hidden="false" customHeight="true" outlineLevel="0" collapsed="false">
      <c r="A1312" s="24"/>
      <c r="B1312" s="25"/>
      <c r="C1312" s="212" t="s">
        <v>1436</v>
      </c>
      <c r="D1312" s="212" t="s">
        <v>148</v>
      </c>
      <c r="E1312" s="213" t="s">
        <v>1437</v>
      </c>
      <c r="F1312" s="214" t="s">
        <v>1438</v>
      </c>
      <c r="G1312" s="215" t="s">
        <v>151</v>
      </c>
      <c r="H1312" s="216" t="n">
        <v>1.063</v>
      </c>
      <c r="I1312" s="217"/>
      <c r="J1312" s="218" t="n">
        <f aca="false">ROUND(I1312*H1312,2)</f>
        <v>0</v>
      </c>
      <c r="K1312" s="219"/>
      <c r="L1312" s="30"/>
      <c r="M1312" s="220"/>
      <c r="N1312" s="221" t="s">
        <v>40</v>
      </c>
      <c r="O1312" s="74"/>
      <c r="P1312" s="222" t="n">
        <f aca="false">O1312*H1312</f>
        <v>0</v>
      </c>
      <c r="Q1312" s="222" t="n">
        <v>2.45329</v>
      </c>
      <c r="R1312" s="222" t="n">
        <f aca="false">Q1312*H1312</f>
        <v>2.60784727</v>
      </c>
      <c r="S1312" s="222" t="n">
        <v>0</v>
      </c>
      <c r="T1312" s="223" t="n">
        <f aca="false">S1312*H1312</f>
        <v>0</v>
      </c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R1312" s="224" t="s">
        <v>152</v>
      </c>
      <c r="AT1312" s="224" t="s">
        <v>148</v>
      </c>
      <c r="AU1312" s="224" t="s">
        <v>85</v>
      </c>
      <c r="AY1312" s="3" t="s">
        <v>146</v>
      </c>
      <c r="BE1312" s="225" t="n">
        <f aca="false">IF(N1312="základní",J1312,0)</f>
        <v>0</v>
      </c>
      <c r="BF1312" s="225" t="n">
        <f aca="false">IF(N1312="snížená",J1312,0)</f>
        <v>0</v>
      </c>
      <c r="BG1312" s="225" t="n">
        <f aca="false">IF(N1312="zákl. přenesená",J1312,0)</f>
        <v>0</v>
      </c>
      <c r="BH1312" s="225" t="n">
        <f aca="false">IF(N1312="sníž. přenesená",J1312,0)</f>
        <v>0</v>
      </c>
      <c r="BI1312" s="225" t="n">
        <f aca="false">IF(N1312="nulová",J1312,0)</f>
        <v>0</v>
      </c>
      <c r="BJ1312" s="3" t="s">
        <v>83</v>
      </c>
      <c r="BK1312" s="225" t="n">
        <f aca="false">ROUND(I1312*H1312,2)</f>
        <v>0</v>
      </c>
      <c r="BL1312" s="3" t="s">
        <v>152</v>
      </c>
      <c r="BM1312" s="224" t="s">
        <v>1439</v>
      </c>
    </row>
    <row r="1313" s="226" customFormat="true" ht="12.8" hidden="false" customHeight="false" outlineLevel="0" collapsed="false">
      <c r="B1313" s="227"/>
      <c r="C1313" s="228"/>
      <c r="D1313" s="229" t="s">
        <v>154</v>
      </c>
      <c r="E1313" s="230"/>
      <c r="F1313" s="231" t="s">
        <v>1440</v>
      </c>
      <c r="G1313" s="228"/>
      <c r="H1313" s="232" t="n">
        <v>1.063</v>
      </c>
      <c r="I1313" s="233"/>
      <c r="J1313" s="228"/>
      <c r="K1313" s="228"/>
      <c r="L1313" s="234"/>
      <c r="M1313" s="235"/>
      <c r="N1313" s="236"/>
      <c r="O1313" s="236"/>
      <c r="P1313" s="236"/>
      <c r="Q1313" s="236"/>
      <c r="R1313" s="236"/>
      <c r="S1313" s="236"/>
      <c r="T1313" s="237"/>
      <c r="AT1313" s="238" t="s">
        <v>154</v>
      </c>
      <c r="AU1313" s="238" t="s">
        <v>85</v>
      </c>
      <c r="AV1313" s="226" t="s">
        <v>85</v>
      </c>
      <c r="AW1313" s="226" t="s">
        <v>31</v>
      </c>
      <c r="AX1313" s="226" t="s">
        <v>83</v>
      </c>
      <c r="AY1313" s="238" t="s">
        <v>146</v>
      </c>
    </row>
    <row r="1314" s="31" customFormat="true" ht="24.15" hidden="false" customHeight="true" outlineLevel="0" collapsed="false">
      <c r="A1314" s="24"/>
      <c r="B1314" s="25"/>
      <c r="C1314" s="212" t="s">
        <v>1441</v>
      </c>
      <c r="D1314" s="212" t="s">
        <v>148</v>
      </c>
      <c r="E1314" s="213" t="s">
        <v>1442</v>
      </c>
      <c r="F1314" s="214" t="s">
        <v>1443</v>
      </c>
      <c r="G1314" s="215" t="s">
        <v>151</v>
      </c>
      <c r="H1314" s="216" t="n">
        <v>19.709</v>
      </c>
      <c r="I1314" s="217"/>
      <c r="J1314" s="218" t="n">
        <f aca="false">ROUND(I1314*H1314,2)</f>
        <v>0</v>
      </c>
      <c r="K1314" s="219"/>
      <c r="L1314" s="30"/>
      <c r="M1314" s="220"/>
      <c r="N1314" s="221" t="s">
        <v>40</v>
      </c>
      <c r="O1314" s="74"/>
      <c r="P1314" s="222" t="n">
        <f aca="false">O1314*H1314</f>
        <v>0</v>
      </c>
      <c r="Q1314" s="222" t="n">
        <v>0</v>
      </c>
      <c r="R1314" s="222" t="n">
        <f aca="false">Q1314*H1314</f>
        <v>0</v>
      </c>
      <c r="S1314" s="222" t="n">
        <v>0</v>
      </c>
      <c r="T1314" s="223" t="n">
        <f aca="false">S1314*H1314</f>
        <v>0</v>
      </c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R1314" s="224" t="s">
        <v>152</v>
      </c>
      <c r="AT1314" s="224" t="s">
        <v>148</v>
      </c>
      <c r="AU1314" s="224" t="s">
        <v>85</v>
      </c>
      <c r="AY1314" s="3" t="s">
        <v>146</v>
      </c>
      <c r="BE1314" s="225" t="n">
        <f aca="false">IF(N1314="základní",J1314,0)</f>
        <v>0</v>
      </c>
      <c r="BF1314" s="225" t="n">
        <f aca="false">IF(N1314="snížená",J1314,0)</f>
        <v>0</v>
      </c>
      <c r="BG1314" s="225" t="n">
        <f aca="false">IF(N1314="zákl. přenesená",J1314,0)</f>
        <v>0</v>
      </c>
      <c r="BH1314" s="225" t="n">
        <f aca="false">IF(N1314="sníž. přenesená",J1314,0)</f>
        <v>0</v>
      </c>
      <c r="BI1314" s="225" t="n">
        <f aca="false">IF(N1314="nulová",J1314,0)</f>
        <v>0</v>
      </c>
      <c r="BJ1314" s="3" t="s">
        <v>83</v>
      </c>
      <c r="BK1314" s="225" t="n">
        <f aca="false">ROUND(I1314*H1314,2)</f>
        <v>0</v>
      </c>
      <c r="BL1314" s="3" t="s">
        <v>152</v>
      </c>
      <c r="BM1314" s="224" t="s">
        <v>1444</v>
      </c>
    </row>
    <row r="1315" s="31" customFormat="true" ht="24.15" hidden="false" customHeight="true" outlineLevel="0" collapsed="false">
      <c r="A1315" s="24"/>
      <c r="B1315" s="25"/>
      <c r="C1315" s="212" t="s">
        <v>1445</v>
      </c>
      <c r="D1315" s="212" t="s">
        <v>148</v>
      </c>
      <c r="E1315" s="213" t="s">
        <v>1446</v>
      </c>
      <c r="F1315" s="214" t="s">
        <v>1447</v>
      </c>
      <c r="G1315" s="215" t="s">
        <v>151</v>
      </c>
      <c r="H1315" s="216" t="n">
        <v>1.063</v>
      </c>
      <c r="I1315" s="217"/>
      <c r="J1315" s="218" t="n">
        <f aca="false">ROUND(I1315*H1315,2)</f>
        <v>0</v>
      </c>
      <c r="K1315" s="219"/>
      <c r="L1315" s="30"/>
      <c r="M1315" s="220"/>
      <c r="N1315" s="221" t="s">
        <v>40</v>
      </c>
      <c r="O1315" s="74"/>
      <c r="P1315" s="222" t="n">
        <f aca="false">O1315*H1315</f>
        <v>0</v>
      </c>
      <c r="Q1315" s="222" t="n">
        <v>0</v>
      </c>
      <c r="R1315" s="222" t="n">
        <f aca="false">Q1315*H1315</f>
        <v>0</v>
      </c>
      <c r="S1315" s="222" t="n">
        <v>0</v>
      </c>
      <c r="T1315" s="223" t="n">
        <f aca="false">S1315*H1315</f>
        <v>0</v>
      </c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R1315" s="224" t="s">
        <v>152</v>
      </c>
      <c r="AT1315" s="224" t="s">
        <v>148</v>
      </c>
      <c r="AU1315" s="224" t="s">
        <v>85</v>
      </c>
      <c r="AY1315" s="3" t="s">
        <v>146</v>
      </c>
      <c r="BE1315" s="225" t="n">
        <f aca="false">IF(N1315="základní",J1315,0)</f>
        <v>0</v>
      </c>
      <c r="BF1315" s="225" t="n">
        <f aca="false">IF(N1315="snížená",J1315,0)</f>
        <v>0</v>
      </c>
      <c r="BG1315" s="225" t="n">
        <f aca="false">IF(N1315="zákl. přenesená",J1315,0)</f>
        <v>0</v>
      </c>
      <c r="BH1315" s="225" t="n">
        <f aca="false">IF(N1315="sníž. přenesená",J1315,0)</f>
        <v>0</v>
      </c>
      <c r="BI1315" s="225" t="n">
        <f aca="false">IF(N1315="nulová",J1315,0)</f>
        <v>0</v>
      </c>
      <c r="BJ1315" s="3" t="s">
        <v>83</v>
      </c>
      <c r="BK1315" s="225" t="n">
        <f aca="false">ROUND(I1315*H1315,2)</f>
        <v>0</v>
      </c>
      <c r="BL1315" s="3" t="s">
        <v>152</v>
      </c>
      <c r="BM1315" s="224" t="s">
        <v>1448</v>
      </c>
    </row>
    <row r="1316" s="31" customFormat="true" ht="14.4" hidden="false" customHeight="true" outlineLevel="0" collapsed="false">
      <c r="A1316" s="24"/>
      <c r="B1316" s="25"/>
      <c r="C1316" s="212" t="s">
        <v>1449</v>
      </c>
      <c r="D1316" s="212" t="s">
        <v>148</v>
      </c>
      <c r="E1316" s="213" t="s">
        <v>1450</v>
      </c>
      <c r="F1316" s="214" t="s">
        <v>1451</v>
      </c>
      <c r="G1316" s="215" t="s">
        <v>221</v>
      </c>
      <c r="H1316" s="216" t="n">
        <v>1.368</v>
      </c>
      <c r="I1316" s="217"/>
      <c r="J1316" s="218" t="n">
        <f aca="false">ROUND(I1316*H1316,2)</f>
        <v>0</v>
      </c>
      <c r="K1316" s="219"/>
      <c r="L1316" s="30"/>
      <c r="M1316" s="220"/>
      <c r="N1316" s="221" t="s">
        <v>40</v>
      </c>
      <c r="O1316" s="74"/>
      <c r="P1316" s="222" t="n">
        <f aca="false">O1316*H1316</f>
        <v>0</v>
      </c>
      <c r="Q1316" s="222" t="n">
        <v>1.06277</v>
      </c>
      <c r="R1316" s="222" t="n">
        <f aca="false">Q1316*H1316</f>
        <v>1.45386936</v>
      </c>
      <c r="S1316" s="222" t="n">
        <v>0</v>
      </c>
      <c r="T1316" s="223" t="n">
        <f aca="false">S1316*H1316</f>
        <v>0</v>
      </c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R1316" s="224" t="s">
        <v>152</v>
      </c>
      <c r="AT1316" s="224" t="s">
        <v>148</v>
      </c>
      <c r="AU1316" s="224" t="s">
        <v>85</v>
      </c>
      <c r="AY1316" s="3" t="s">
        <v>146</v>
      </c>
      <c r="BE1316" s="225" t="n">
        <f aca="false">IF(N1316="základní",J1316,0)</f>
        <v>0</v>
      </c>
      <c r="BF1316" s="225" t="n">
        <f aca="false">IF(N1316="snížená",J1316,0)</f>
        <v>0</v>
      </c>
      <c r="BG1316" s="225" t="n">
        <f aca="false">IF(N1316="zákl. přenesená",J1316,0)</f>
        <v>0</v>
      </c>
      <c r="BH1316" s="225" t="n">
        <f aca="false">IF(N1316="sníž. přenesená",J1316,0)</f>
        <v>0</v>
      </c>
      <c r="BI1316" s="225" t="n">
        <f aca="false">IF(N1316="nulová",J1316,0)</f>
        <v>0</v>
      </c>
      <c r="BJ1316" s="3" t="s">
        <v>83</v>
      </c>
      <c r="BK1316" s="225" t="n">
        <f aca="false">ROUND(I1316*H1316,2)</f>
        <v>0</v>
      </c>
      <c r="BL1316" s="3" t="s">
        <v>152</v>
      </c>
      <c r="BM1316" s="224" t="s">
        <v>1452</v>
      </c>
    </row>
    <row r="1317" s="226" customFormat="true" ht="12.8" hidden="false" customHeight="false" outlineLevel="0" collapsed="false">
      <c r="B1317" s="227"/>
      <c r="C1317" s="228"/>
      <c r="D1317" s="229" t="s">
        <v>154</v>
      </c>
      <c r="E1317" s="230"/>
      <c r="F1317" s="231" t="s">
        <v>1453</v>
      </c>
      <c r="G1317" s="228"/>
      <c r="H1317" s="232" t="n">
        <v>1.321</v>
      </c>
      <c r="I1317" s="233"/>
      <c r="J1317" s="228"/>
      <c r="K1317" s="228"/>
      <c r="L1317" s="234"/>
      <c r="M1317" s="235"/>
      <c r="N1317" s="236"/>
      <c r="O1317" s="236"/>
      <c r="P1317" s="236"/>
      <c r="Q1317" s="236"/>
      <c r="R1317" s="236"/>
      <c r="S1317" s="236"/>
      <c r="T1317" s="237"/>
      <c r="AT1317" s="238" t="s">
        <v>154</v>
      </c>
      <c r="AU1317" s="238" t="s">
        <v>85</v>
      </c>
      <c r="AV1317" s="226" t="s">
        <v>85</v>
      </c>
      <c r="AW1317" s="226" t="s">
        <v>31</v>
      </c>
      <c r="AX1317" s="226" t="s">
        <v>75</v>
      </c>
      <c r="AY1317" s="238" t="s">
        <v>146</v>
      </c>
    </row>
    <row r="1318" s="226" customFormat="true" ht="12.8" hidden="false" customHeight="false" outlineLevel="0" collapsed="false">
      <c r="B1318" s="227"/>
      <c r="C1318" s="228"/>
      <c r="D1318" s="229" t="s">
        <v>154</v>
      </c>
      <c r="E1318" s="230"/>
      <c r="F1318" s="231" t="s">
        <v>1454</v>
      </c>
      <c r="G1318" s="228"/>
      <c r="H1318" s="232" t="n">
        <v>0.047</v>
      </c>
      <c r="I1318" s="233"/>
      <c r="J1318" s="228"/>
      <c r="K1318" s="228"/>
      <c r="L1318" s="234"/>
      <c r="M1318" s="235"/>
      <c r="N1318" s="236"/>
      <c r="O1318" s="236"/>
      <c r="P1318" s="236"/>
      <c r="Q1318" s="236"/>
      <c r="R1318" s="236"/>
      <c r="S1318" s="236"/>
      <c r="T1318" s="237"/>
      <c r="AT1318" s="238" t="s">
        <v>154</v>
      </c>
      <c r="AU1318" s="238" t="s">
        <v>85</v>
      </c>
      <c r="AV1318" s="226" t="s">
        <v>85</v>
      </c>
      <c r="AW1318" s="226" t="s">
        <v>31</v>
      </c>
      <c r="AX1318" s="226" t="s">
        <v>75</v>
      </c>
      <c r="AY1318" s="238" t="s">
        <v>146</v>
      </c>
    </row>
    <row r="1319" s="239" customFormat="true" ht="12.8" hidden="false" customHeight="false" outlineLevel="0" collapsed="false">
      <c r="B1319" s="240"/>
      <c r="C1319" s="241"/>
      <c r="D1319" s="229" t="s">
        <v>154</v>
      </c>
      <c r="E1319" s="242"/>
      <c r="F1319" s="243" t="s">
        <v>159</v>
      </c>
      <c r="G1319" s="241"/>
      <c r="H1319" s="244" t="n">
        <v>1.368</v>
      </c>
      <c r="I1319" s="245"/>
      <c r="J1319" s="241"/>
      <c r="K1319" s="241"/>
      <c r="L1319" s="246"/>
      <c r="M1319" s="247"/>
      <c r="N1319" s="248"/>
      <c r="O1319" s="248"/>
      <c r="P1319" s="248"/>
      <c r="Q1319" s="248"/>
      <c r="R1319" s="248"/>
      <c r="S1319" s="248"/>
      <c r="T1319" s="249"/>
      <c r="AT1319" s="250" t="s">
        <v>154</v>
      </c>
      <c r="AU1319" s="250" t="s">
        <v>85</v>
      </c>
      <c r="AV1319" s="239" t="s">
        <v>152</v>
      </c>
      <c r="AW1319" s="239" t="s">
        <v>31</v>
      </c>
      <c r="AX1319" s="239" t="s">
        <v>83</v>
      </c>
      <c r="AY1319" s="250" t="s">
        <v>146</v>
      </c>
    </row>
    <row r="1320" s="31" customFormat="true" ht="14.4" hidden="false" customHeight="true" outlineLevel="0" collapsed="false">
      <c r="A1320" s="24"/>
      <c r="B1320" s="25"/>
      <c r="C1320" s="212" t="s">
        <v>1455</v>
      </c>
      <c r="D1320" s="212" t="s">
        <v>148</v>
      </c>
      <c r="E1320" s="213" t="s">
        <v>1456</v>
      </c>
      <c r="F1320" s="214" t="s">
        <v>1457</v>
      </c>
      <c r="G1320" s="215" t="s">
        <v>227</v>
      </c>
      <c r="H1320" s="216" t="n">
        <v>487.5</v>
      </c>
      <c r="I1320" s="217"/>
      <c r="J1320" s="218" t="n">
        <f aca="false">ROUND(I1320*H1320,2)</f>
        <v>0</v>
      </c>
      <c r="K1320" s="219"/>
      <c r="L1320" s="30"/>
      <c r="M1320" s="220"/>
      <c r="N1320" s="221" t="s">
        <v>40</v>
      </c>
      <c r="O1320" s="74"/>
      <c r="P1320" s="222" t="n">
        <f aca="false">O1320*H1320</f>
        <v>0</v>
      </c>
      <c r="Q1320" s="222" t="n">
        <v>0.10557</v>
      </c>
      <c r="R1320" s="222" t="n">
        <f aca="false">Q1320*H1320</f>
        <v>51.465375</v>
      </c>
      <c r="S1320" s="222" t="n">
        <v>0</v>
      </c>
      <c r="T1320" s="223" t="n">
        <f aca="false">S1320*H1320</f>
        <v>0</v>
      </c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R1320" s="224" t="s">
        <v>152</v>
      </c>
      <c r="AT1320" s="224" t="s">
        <v>148</v>
      </c>
      <c r="AU1320" s="224" t="s">
        <v>85</v>
      </c>
      <c r="AY1320" s="3" t="s">
        <v>146</v>
      </c>
      <c r="BE1320" s="225" t="n">
        <f aca="false">IF(N1320="základní",J1320,0)</f>
        <v>0</v>
      </c>
      <c r="BF1320" s="225" t="n">
        <f aca="false">IF(N1320="snížená",J1320,0)</f>
        <v>0</v>
      </c>
      <c r="BG1320" s="225" t="n">
        <f aca="false">IF(N1320="zákl. přenesená",J1320,0)</f>
        <v>0</v>
      </c>
      <c r="BH1320" s="225" t="n">
        <f aca="false">IF(N1320="sníž. přenesená",J1320,0)</f>
        <v>0</v>
      </c>
      <c r="BI1320" s="225" t="n">
        <f aca="false">IF(N1320="nulová",J1320,0)</f>
        <v>0</v>
      </c>
      <c r="BJ1320" s="3" t="s">
        <v>83</v>
      </c>
      <c r="BK1320" s="225" t="n">
        <f aca="false">ROUND(I1320*H1320,2)</f>
        <v>0</v>
      </c>
      <c r="BL1320" s="3" t="s">
        <v>152</v>
      </c>
      <c r="BM1320" s="224" t="s">
        <v>1458</v>
      </c>
    </row>
    <row r="1321" s="226" customFormat="true" ht="12.8" hidden="false" customHeight="false" outlineLevel="0" collapsed="false">
      <c r="B1321" s="227"/>
      <c r="C1321" s="228"/>
      <c r="D1321" s="229" t="s">
        <v>154</v>
      </c>
      <c r="E1321" s="230"/>
      <c r="F1321" s="231" t="s">
        <v>1459</v>
      </c>
      <c r="G1321" s="228"/>
      <c r="H1321" s="232" t="n">
        <v>104.5</v>
      </c>
      <c r="I1321" s="233"/>
      <c r="J1321" s="228"/>
      <c r="K1321" s="228"/>
      <c r="L1321" s="234"/>
      <c r="M1321" s="235"/>
      <c r="N1321" s="236"/>
      <c r="O1321" s="236"/>
      <c r="P1321" s="236"/>
      <c r="Q1321" s="236"/>
      <c r="R1321" s="236"/>
      <c r="S1321" s="236"/>
      <c r="T1321" s="237"/>
      <c r="AT1321" s="238" t="s">
        <v>154</v>
      </c>
      <c r="AU1321" s="238" t="s">
        <v>85</v>
      </c>
      <c r="AV1321" s="226" t="s">
        <v>85</v>
      </c>
      <c r="AW1321" s="226" t="s">
        <v>31</v>
      </c>
      <c r="AX1321" s="226" t="s">
        <v>75</v>
      </c>
      <c r="AY1321" s="238" t="s">
        <v>146</v>
      </c>
    </row>
    <row r="1322" s="226" customFormat="true" ht="12.8" hidden="false" customHeight="false" outlineLevel="0" collapsed="false">
      <c r="B1322" s="227"/>
      <c r="C1322" s="228"/>
      <c r="D1322" s="229" t="s">
        <v>154</v>
      </c>
      <c r="E1322" s="230"/>
      <c r="F1322" s="231" t="s">
        <v>1460</v>
      </c>
      <c r="G1322" s="228"/>
      <c r="H1322" s="232" t="n">
        <v>326.6</v>
      </c>
      <c r="I1322" s="233"/>
      <c r="J1322" s="228"/>
      <c r="K1322" s="228"/>
      <c r="L1322" s="234"/>
      <c r="M1322" s="235"/>
      <c r="N1322" s="236"/>
      <c r="O1322" s="236"/>
      <c r="P1322" s="236"/>
      <c r="Q1322" s="236"/>
      <c r="R1322" s="236"/>
      <c r="S1322" s="236"/>
      <c r="T1322" s="237"/>
      <c r="AT1322" s="238" t="s">
        <v>154</v>
      </c>
      <c r="AU1322" s="238" t="s">
        <v>85</v>
      </c>
      <c r="AV1322" s="226" t="s">
        <v>85</v>
      </c>
      <c r="AW1322" s="226" t="s">
        <v>31</v>
      </c>
      <c r="AX1322" s="226" t="s">
        <v>75</v>
      </c>
      <c r="AY1322" s="238" t="s">
        <v>146</v>
      </c>
    </row>
    <row r="1323" s="226" customFormat="true" ht="12.8" hidden="false" customHeight="false" outlineLevel="0" collapsed="false">
      <c r="B1323" s="227"/>
      <c r="C1323" s="228"/>
      <c r="D1323" s="229" t="s">
        <v>154</v>
      </c>
      <c r="E1323" s="230"/>
      <c r="F1323" s="231" t="s">
        <v>1461</v>
      </c>
      <c r="G1323" s="228"/>
      <c r="H1323" s="232" t="n">
        <v>56.4</v>
      </c>
      <c r="I1323" s="233"/>
      <c r="J1323" s="228"/>
      <c r="K1323" s="228"/>
      <c r="L1323" s="234"/>
      <c r="M1323" s="235"/>
      <c r="N1323" s="236"/>
      <c r="O1323" s="236"/>
      <c r="P1323" s="236"/>
      <c r="Q1323" s="236"/>
      <c r="R1323" s="236"/>
      <c r="S1323" s="236"/>
      <c r="T1323" s="237"/>
      <c r="AT1323" s="238" t="s">
        <v>154</v>
      </c>
      <c r="AU1323" s="238" t="s">
        <v>85</v>
      </c>
      <c r="AV1323" s="226" t="s">
        <v>85</v>
      </c>
      <c r="AW1323" s="226" t="s">
        <v>31</v>
      </c>
      <c r="AX1323" s="226" t="s">
        <v>75</v>
      </c>
      <c r="AY1323" s="238" t="s">
        <v>146</v>
      </c>
    </row>
    <row r="1324" s="239" customFormat="true" ht="12.8" hidden="false" customHeight="false" outlineLevel="0" collapsed="false">
      <c r="B1324" s="240"/>
      <c r="C1324" s="241"/>
      <c r="D1324" s="229" t="s">
        <v>154</v>
      </c>
      <c r="E1324" s="242"/>
      <c r="F1324" s="243" t="s">
        <v>159</v>
      </c>
      <c r="G1324" s="241"/>
      <c r="H1324" s="244" t="n">
        <v>487.5</v>
      </c>
      <c r="I1324" s="245"/>
      <c r="J1324" s="241"/>
      <c r="K1324" s="241"/>
      <c r="L1324" s="246"/>
      <c r="M1324" s="247"/>
      <c r="N1324" s="248"/>
      <c r="O1324" s="248"/>
      <c r="P1324" s="248"/>
      <c r="Q1324" s="248"/>
      <c r="R1324" s="248"/>
      <c r="S1324" s="248"/>
      <c r="T1324" s="249"/>
      <c r="AT1324" s="250" t="s">
        <v>154</v>
      </c>
      <c r="AU1324" s="250" t="s">
        <v>85</v>
      </c>
      <c r="AV1324" s="239" t="s">
        <v>152</v>
      </c>
      <c r="AW1324" s="239" t="s">
        <v>31</v>
      </c>
      <c r="AX1324" s="239" t="s">
        <v>83</v>
      </c>
      <c r="AY1324" s="250" t="s">
        <v>146</v>
      </c>
    </row>
    <row r="1325" s="31" customFormat="true" ht="14.4" hidden="false" customHeight="true" outlineLevel="0" collapsed="false">
      <c r="A1325" s="24"/>
      <c r="B1325" s="25"/>
      <c r="C1325" s="212" t="s">
        <v>1462</v>
      </c>
      <c r="D1325" s="212" t="s">
        <v>148</v>
      </c>
      <c r="E1325" s="213" t="s">
        <v>1463</v>
      </c>
      <c r="F1325" s="214" t="s">
        <v>1464</v>
      </c>
      <c r="G1325" s="215" t="s">
        <v>227</v>
      </c>
      <c r="H1325" s="216" t="n">
        <v>197.5</v>
      </c>
      <c r="I1325" s="217"/>
      <c r="J1325" s="218" t="n">
        <f aca="false">ROUND(I1325*H1325,2)</f>
        <v>0</v>
      </c>
      <c r="K1325" s="219"/>
      <c r="L1325" s="30"/>
      <c r="M1325" s="220"/>
      <c r="N1325" s="221" t="s">
        <v>40</v>
      </c>
      <c r="O1325" s="74"/>
      <c r="P1325" s="222" t="n">
        <f aca="false">O1325*H1325</f>
        <v>0</v>
      </c>
      <c r="Q1325" s="222" t="n">
        <v>0.1173</v>
      </c>
      <c r="R1325" s="222" t="n">
        <f aca="false">Q1325*H1325</f>
        <v>23.16675</v>
      </c>
      <c r="S1325" s="222" t="n">
        <v>0</v>
      </c>
      <c r="T1325" s="223" t="n">
        <f aca="false">S1325*H1325</f>
        <v>0</v>
      </c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R1325" s="224" t="s">
        <v>152</v>
      </c>
      <c r="AT1325" s="224" t="s">
        <v>148</v>
      </c>
      <c r="AU1325" s="224" t="s">
        <v>85</v>
      </c>
      <c r="AY1325" s="3" t="s">
        <v>146</v>
      </c>
      <c r="BE1325" s="225" t="n">
        <f aca="false">IF(N1325="základní",J1325,0)</f>
        <v>0</v>
      </c>
      <c r="BF1325" s="225" t="n">
        <f aca="false">IF(N1325="snížená",J1325,0)</f>
        <v>0</v>
      </c>
      <c r="BG1325" s="225" t="n">
        <f aca="false">IF(N1325="zákl. přenesená",J1325,0)</f>
        <v>0</v>
      </c>
      <c r="BH1325" s="225" t="n">
        <f aca="false">IF(N1325="sníž. přenesená",J1325,0)</f>
        <v>0</v>
      </c>
      <c r="BI1325" s="225" t="n">
        <f aca="false">IF(N1325="nulová",J1325,0)</f>
        <v>0</v>
      </c>
      <c r="BJ1325" s="3" t="s">
        <v>83</v>
      </c>
      <c r="BK1325" s="225" t="n">
        <f aca="false">ROUND(I1325*H1325,2)</f>
        <v>0</v>
      </c>
      <c r="BL1325" s="3" t="s">
        <v>152</v>
      </c>
      <c r="BM1325" s="224" t="s">
        <v>1465</v>
      </c>
    </row>
    <row r="1326" s="226" customFormat="true" ht="12.8" hidden="false" customHeight="false" outlineLevel="0" collapsed="false">
      <c r="B1326" s="227"/>
      <c r="C1326" s="228"/>
      <c r="D1326" s="229" t="s">
        <v>154</v>
      </c>
      <c r="E1326" s="230"/>
      <c r="F1326" s="231" t="s">
        <v>1466</v>
      </c>
      <c r="G1326" s="228"/>
      <c r="H1326" s="232" t="n">
        <v>197.5</v>
      </c>
      <c r="I1326" s="233"/>
      <c r="J1326" s="228"/>
      <c r="K1326" s="228"/>
      <c r="L1326" s="234"/>
      <c r="M1326" s="235"/>
      <c r="N1326" s="236"/>
      <c r="O1326" s="236"/>
      <c r="P1326" s="236"/>
      <c r="Q1326" s="236"/>
      <c r="R1326" s="236"/>
      <c r="S1326" s="236"/>
      <c r="T1326" s="237"/>
      <c r="AT1326" s="238" t="s">
        <v>154</v>
      </c>
      <c r="AU1326" s="238" t="s">
        <v>85</v>
      </c>
      <c r="AV1326" s="226" t="s">
        <v>85</v>
      </c>
      <c r="AW1326" s="226" t="s">
        <v>31</v>
      </c>
      <c r="AX1326" s="226" t="s">
        <v>83</v>
      </c>
      <c r="AY1326" s="238" t="s">
        <v>146</v>
      </c>
    </row>
    <row r="1327" s="31" customFormat="true" ht="24.15" hidden="false" customHeight="true" outlineLevel="0" collapsed="false">
      <c r="A1327" s="24"/>
      <c r="B1327" s="25"/>
      <c r="C1327" s="212" t="s">
        <v>1467</v>
      </c>
      <c r="D1327" s="212" t="s">
        <v>148</v>
      </c>
      <c r="E1327" s="213" t="s">
        <v>1468</v>
      </c>
      <c r="F1327" s="214" t="s">
        <v>1469</v>
      </c>
      <c r="G1327" s="215" t="s">
        <v>227</v>
      </c>
      <c r="H1327" s="216" t="n">
        <v>22.119</v>
      </c>
      <c r="I1327" s="217"/>
      <c r="J1327" s="218" t="n">
        <f aca="false">ROUND(I1327*H1327,2)</f>
        <v>0</v>
      </c>
      <c r="K1327" s="219"/>
      <c r="L1327" s="30"/>
      <c r="M1327" s="220"/>
      <c r="N1327" s="221" t="s">
        <v>40</v>
      </c>
      <c r="O1327" s="74"/>
      <c r="P1327" s="222" t="n">
        <f aca="false">O1327*H1327</f>
        <v>0</v>
      </c>
      <c r="Q1327" s="222" t="n">
        <v>0.1231</v>
      </c>
      <c r="R1327" s="222" t="n">
        <f aca="false">Q1327*H1327</f>
        <v>2.7228489</v>
      </c>
      <c r="S1327" s="222" t="n">
        <v>0</v>
      </c>
      <c r="T1327" s="223" t="n">
        <f aca="false">S1327*H1327</f>
        <v>0</v>
      </c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R1327" s="224" t="s">
        <v>152</v>
      </c>
      <c r="AT1327" s="224" t="s">
        <v>148</v>
      </c>
      <c r="AU1327" s="224" t="s">
        <v>85</v>
      </c>
      <c r="AY1327" s="3" t="s">
        <v>146</v>
      </c>
      <c r="BE1327" s="225" t="n">
        <f aca="false">IF(N1327="základní",J1327,0)</f>
        <v>0</v>
      </c>
      <c r="BF1327" s="225" t="n">
        <f aca="false">IF(N1327="snížená",J1327,0)</f>
        <v>0</v>
      </c>
      <c r="BG1327" s="225" t="n">
        <f aca="false">IF(N1327="zákl. přenesená",J1327,0)</f>
        <v>0</v>
      </c>
      <c r="BH1327" s="225" t="n">
        <f aca="false">IF(N1327="sníž. přenesená",J1327,0)</f>
        <v>0</v>
      </c>
      <c r="BI1327" s="225" t="n">
        <f aca="false">IF(N1327="nulová",J1327,0)</f>
        <v>0</v>
      </c>
      <c r="BJ1327" s="3" t="s">
        <v>83</v>
      </c>
      <c r="BK1327" s="225" t="n">
        <f aca="false">ROUND(I1327*H1327,2)</f>
        <v>0</v>
      </c>
      <c r="BL1327" s="3" t="s">
        <v>152</v>
      </c>
      <c r="BM1327" s="224" t="s">
        <v>1470</v>
      </c>
    </row>
    <row r="1328" s="226" customFormat="true" ht="12.8" hidden="false" customHeight="false" outlineLevel="0" collapsed="false">
      <c r="B1328" s="227"/>
      <c r="C1328" s="228"/>
      <c r="D1328" s="229" t="s">
        <v>154</v>
      </c>
      <c r="E1328" s="230"/>
      <c r="F1328" s="231" t="s">
        <v>1471</v>
      </c>
      <c r="G1328" s="228"/>
      <c r="H1328" s="232" t="n">
        <v>2.09</v>
      </c>
      <c r="I1328" s="233"/>
      <c r="J1328" s="228"/>
      <c r="K1328" s="228"/>
      <c r="L1328" s="234"/>
      <c r="M1328" s="235"/>
      <c r="N1328" s="236"/>
      <c r="O1328" s="236"/>
      <c r="P1328" s="236"/>
      <c r="Q1328" s="236"/>
      <c r="R1328" s="236"/>
      <c r="S1328" s="236"/>
      <c r="T1328" s="237"/>
      <c r="AT1328" s="238" t="s">
        <v>154</v>
      </c>
      <c r="AU1328" s="238" t="s">
        <v>85</v>
      </c>
      <c r="AV1328" s="226" t="s">
        <v>85</v>
      </c>
      <c r="AW1328" s="226" t="s">
        <v>31</v>
      </c>
      <c r="AX1328" s="226" t="s">
        <v>75</v>
      </c>
      <c r="AY1328" s="238" t="s">
        <v>146</v>
      </c>
    </row>
    <row r="1329" s="226" customFormat="true" ht="12.8" hidden="false" customHeight="false" outlineLevel="0" collapsed="false">
      <c r="B1329" s="227"/>
      <c r="C1329" s="228"/>
      <c r="D1329" s="229" t="s">
        <v>154</v>
      </c>
      <c r="E1329" s="230"/>
      <c r="F1329" s="231" t="s">
        <v>1472</v>
      </c>
      <c r="G1329" s="228"/>
      <c r="H1329" s="232" t="n">
        <v>1.14</v>
      </c>
      <c r="I1329" s="233"/>
      <c r="J1329" s="228"/>
      <c r="K1329" s="228"/>
      <c r="L1329" s="234"/>
      <c r="M1329" s="235"/>
      <c r="N1329" s="236"/>
      <c r="O1329" s="236"/>
      <c r="P1329" s="236"/>
      <c r="Q1329" s="236"/>
      <c r="R1329" s="236"/>
      <c r="S1329" s="236"/>
      <c r="T1329" s="237"/>
      <c r="AT1329" s="238" t="s">
        <v>154</v>
      </c>
      <c r="AU1329" s="238" t="s">
        <v>85</v>
      </c>
      <c r="AV1329" s="226" t="s">
        <v>85</v>
      </c>
      <c r="AW1329" s="226" t="s">
        <v>31</v>
      </c>
      <c r="AX1329" s="226" t="s">
        <v>75</v>
      </c>
      <c r="AY1329" s="238" t="s">
        <v>146</v>
      </c>
    </row>
    <row r="1330" s="226" customFormat="true" ht="12.8" hidden="false" customHeight="false" outlineLevel="0" collapsed="false">
      <c r="B1330" s="227"/>
      <c r="C1330" s="228"/>
      <c r="D1330" s="229" t="s">
        <v>154</v>
      </c>
      <c r="E1330" s="230"/>
      <c r="F1330" s="231" t="s">
        <v>1473</v>
      </c>
      <c r="G1330" s="228"/>
      <c r="H1330" s="232" t="n">
        <v>0.798</v>
      </c>
      <c r="I1330" s="233"/>
      <c r="J1330" s="228"/>
      <c r="K1330" s="228"/>
      <c r="L1330" s="234"/>
      <c r="M1330" s="235"/>
      <c r="N1330" s="236"/>
      <c r="O1330" s="236"/>
      <c r="P1330" s="236"/>
      <c r="Q1330" s="236"/>
      <c r="R1330" s="236"/>
      <c r="S1330" s="236"/>
      <c r="T1330" s="237"/>
      <c r="AT1330" s="238" t="s">
        <v>154</v>
      </c>
      <c r="AU1330" s="238" t="s">
        <v>85</v>
      </c>
      <c r="AV1330" s="226" t="s">
        <v>85</v>
      </c>
      <c r="AW1330" s="226" t="s">
        <v>31</v>
      </c>
      <c r="AX1330" s="226" t="s">
        <v>75</v>
      </c>
      <c r="AY1330" s="238" t="s">
        <v>146</v>
      </c>
    </row>
    <row r="1331" s="226" customFormat="true" ht="12.8" hidden="false" customHeight="false" outlineLevel="0" collapsed="false">
      <c r="B1331" s="227"/>
      <c r="C1331" s="228"/>
      <c r="D1331" s="229" t="s">
        <v>154</v>
      </c>
      <c r="E1331" s="230"/>
      <c r="F1331" s="231" t="s">
        <v>1474</v>
      </c>
      <c r="G1331" s="228"/>
      <c r="H1331" s="232" t="n">
        <v>2.394</v>
      </c>
      <c r="I1331" s="233"/>
      <c r="J1331" s="228"/>
      <c r="K1331" s="228"/>
      <c r="L1331" s="234"/>
      <c r="M1331" s="235"/>
      <c r="N1331" s="236"/>
      <c r="O1331" s="236"/>
      <c r="P1331" s="236"/>
      <c r="Q1331" s="236"/>
      <c r="R1331" s="236"/>
      <c r="S1331" s="236"/>
      <c r="T1331" s="237"/>
      <c r="AT1331" s="238" t="s">
        <v>154</v>
      </c>
      <c r="AU1331" s="238" t="s">
        <v>85</v>
      </c>
      <c r="AV1331" s="226" t="s">
        <v>85</v>
      </c>
      <c r="AW1331" s="226" t="s">
        <v>31</v>
      </c>
      <c r="AX1331" s="226" t="s">
        <v>75</v>
      </c>
      <c r="AY1331" s="238" t="s">
        <v>146</v>
      </c>
    </row>
    <row r="1332" s="226" customFormat="true" ht="12.8" hidden="false" customHeight="false" outlineLevel="0" collapsed="false">
      <c r="B1332" s="227"/>
      <c r="C1332" s="228"/>
      <c r="D1332" s="229" t="s">
        <v>154</v>
      </c>
      <c r="E1332" s="230"/>
      <c r="F1332" s="231" t="s">
        <v>1475</v>
      </c>
      <c r="G1332" s="228"/>
      <c r="H1332" s="232" t="n">
        <v>1.539</v>
      </c>
      <c r="I1332" s="233"/>
      <c r="J1332" s="228"/>
      <c r="K1332" s="228"/>
      <c r="L1332" s="234"/>
      <c r="M1332" s="235"/>
      <c r="N1332" s="236"/>
      <c r="O1332" s="236"/>
      <c r="P1332" s="236"/>
      <c r="Q1332" s="236"/>
      <c r="R1332" s="236"/>
      <c r="S1332" s="236"/>
      <c r="T1332" s="237"/>
      <c r="AT1332" s="238" t="s">
        <v>154</v>
      </c>
      <c r="AU1332" s="238" t="s">
        <v>85</v>
      </c>
      <c r="AV1332" s="226" t="s">
        <v>85</v>
      </c>
      <c r="AW1332" s="226" t="s">
        <v>31</v>
      </c>
      <c r="AX1332" s="226" t="s">
        <v>75</v>
      </c>
      <c r="AY1332" s="238" t="s">
        <v>146</v>
      </c>
    </row>
    <row r="1333" s="226" customFormat="true" ht="12.8" hidden="false" customHeight="false" outlineLevel="0" collapsed="false">
      <c r="B1333" s="227"/>
      <c r="C1333" s="228"/>
      <c r="D1333" s="229" t="s">
        <v>154</v>
      </c>
      <c r="E1333" s="230"/>
      <c r="F1333" s="231" t="s">
        <v>1476</v>
      </c>
      <c r="G1333" s="228"/>
      <c r="H1333" s="232" t="n">
        <v>1.71</v>
      </c>
      <c r="I1333" s="233"/>
      <c r="J1333" s="228"/>
      <c r="K1333" s="228"/>
      <c r="L1333" s="234"/>
      <c r="M1333" s="235"/>
      <c r="N1333" s="236"/>
      <c r="O1333" s="236"/>
      <c r="P1333" s="236"/>
      <c r="Q1333" s="236"/>
      <c r="R1333" s="236"/>
      <c r="S1333" s="236"/>
      <c r="T1333" s="237"/>
      <c r="AT1333" s="238" t="s">
        <v>154</v>
      </c>
      <c r="AU1333" s="238" t="s">
        <v>85</v>
      </c>
      <c r="AV1333" s="226" t="s">
        <v>85</v>
      </c>
      <c r="AW1333" s="226" t="s">
        <v>31</v>
      </c>
      <c r="AX1333" s="226" t="s">
        <v>75</v>
      </c>
      <c r="AY1333" s="238" t="s">
        <v>146</v>
      </c>
    </row>
    <row r="1334" s="226" customFormat="true" ht="12.8" hidden="false" customHeight="false" outlineLevel="0" collapsed="false">
      <c r="B1334" s="227"/>
      <c r="C1334" s="228"/>
      <c r="D1334" s="229" t="s">
        <v>154</v>
      </c>
      <c r="E1334" s="230"/>
      <c r="F1334" s="231" t="s">
        <v>1477</v>
      </c>
      <c r="G1334" s="228"/>
      <c r="H1334" s="232" t="n">
        <v>0.652</v>
      </c>
      <c r="I1334" s="233"/>
      <c r="J1334" s="228"/>
      <c r="K1334" s="228"/>
      <c r="L1334" s="234"/>
      <c r="M1334" s="235"/>
      <c r="N1334" s="236"/>
      <c r="O1334" s="236"/>
      <c r="P1334" s="236"/>
      <c r="Q1334" s="236"/>
      <c r="R1334" s="236"/>
      <c r="S1334" s="236"/>
      <c r="T1334" s="237"/>
      <c r="AT1334" s="238" t="s">
        <v>154</v>
      </c>
      <c r="AU1334" s="238" t="s">
        <v>85</v>
      </c>
      <c r="AV1334" s="226" t="s">
        <v>85</v>
      </c>
      <c r="AW1334" s="226" t="s">
        <v>31</v>
      </c>
      <c r="AX1334" s="226" t="s">
        <v>75</v>
      </c>
      <c r="AY1334" s="238" t="s">
        <v>146</v>
      </c>
    </row>
    <row r="1335" s="226" customFormat="true" ht="12.8" hidden="false" customHeight="false" outlineLevel="0" collapsed="false">
      <c r="B1335" s="227"/>
      <c r="C1335" s="228"/>
      <c r="D1335" s="229" t="s">
        <v>154</v>
      </c>
      <c r="E1335" s="230"/>
      <c r="F1335" s="231" t="s">
        <v>1476</v>
      </c>
      <c r="G1335" s="228"/>
      <c r="H1335" s="232" t="n">
        <v>1.71</v>
      </c>
      <c r="I1335" s="233"/>
      <c r="J1335" s="228"/>
      <c r="K1335" s="228"/>
      <c r="L1335" s="234"/>
      <c r="M1335" s="235"/>
      <c r="N1335" s="236"/>
      <c r="O1335" s="236"/>
      <c r="P1335" s="236"/>
      <c r="Q1335" s="236"/>
      <c r="R1335" s="236"/>
      <c r="S1335" s="236"/>
      <c r="T1335" s="237"/>
      <c r="AT1335" s="238" t="s">
        <v>154</v>
      </c>
      <c r="AU1335" s="238" t="s">
        <v>85</v>
      </c>
      <c r="AV1335" s="226" t="s">
        <v>85</v>
      </c>
      <c r="AW1335" s="226" t="s">
        <v>31</v>
      </c>
      <c r="AX1335" s="226" t="s">
        <v>75</v>
      </c>
      <c r="AY1335" s="238" t="s">
        <v>146</v>
      </c>
    </row>
    <row r="1336" s="226" customFormat="true" ht="12.8" hidden="false" customHeight="false" outlineLevel="0" collapsed="false">
      <c r="B1336" s="227"/>
      <c r="C1336" s="228"/>
      <c r="D1336" s="229" t="s">
        <v>154</v>
      </c>
      <c r="E1336" s="230"/>
      <c r="F1336" s="231" t="s">
        <v>1477</v>
      </c>
      <c r="G1336" s="228"/>
      <c r="H1336" s="232" t="n">
        <v>0.652</v>
      </c>
      <c r="I1336" s="233"/>
      <c r="J1336" s="228"/>
      <c r="K1336" s="228"/>
      <c r="L1336" s="234"/>
      <c r="M1336" s="235"/>
      <c r="N1336" s="236"/>
      <c r="O1336" s="236"/>
      <c r="P1336" s="236"/>
      <c r="Q1336" s="236"/>
      <c r="R1336" s="236"/>
      <c r="S1336" s="236"/>
      <c r="T1336" s="237"/>
      <c r="AT1336" s="238" t="s">
        <v>154</v>
      </c>
      <c r="AU1336" s="238" t="s">
        <v>85</v>
      </c>
      <c r="AV1336" s="226" t="s">
        <v>85</v>
      </c>
      <c r="AW1336" s="226" t="s">
        <v>31</v>
      </c>
      <c r="AX1336" s="226" t="s">
        <v>75</v>
      </c>
      <c r="AY1336" s="238" t="s">
        <v>146</v>
      </c>
    </row>
    <row r="1337" s="226" customFormat="true" ht="12.8" hidden="false" customHeight="false" outlineLevel="0" collapsed="false">
      <c r="B1337" s="227"/>
      <c r="C1337" s="228"/>
      <c r="D1337" s="229" t="s">
        <v>154</v>
      </c>
      <c r="E1337" s="230"/>
      <c r="F1337" s="231" t="s">
        <v>1478</v>
      </c>
      <c r="G1337" s="228"/>
      <c r="H1337" s="232" t="n">
        <v>2.28</v>
      </c>
      <c r="I1337" s="233"/>
      <c r="J1337" s="228"/>
      <c r="K1337" s="228"/>
      <c r="L1337" s="234"/>
      <c r="M1337" s="235"/>
      <c r="N1337" s="236"/>
      <c r="O1337" s="236"/>
      <c r="P1337" s="236"/>
      <c r="Q1337" s="236"/>
      <c r="R1337" s="236"/>
      <c r="S1337" s="236"/>
      <c r="T1337" s="237"/>
      <c r="AT1337" s="238" t="s">
        <v>154</v>
      </c>
      <c r="AU1337" s="238" t="s">
        <v>85</v>
      </c>
      <c r="AV1337" s="226" t="s">
        <v>85</v>
      </c>
      <c r="AW1337" s="226" t="s">
        <v>31</v>
      </c>
      <c r="AX1337" s="226" t="s">
        <v>75</v>
      </c>
      <c r="AY1337" s="238" t="s">
        <v>146</v>
      </c>
    </row>
    <row r="1338" s="226" customFormat="true" ht="12.8" hidden="false" customHeight="false" outlineLevel="0" collapsed="false">
      <c r="B1338" s="227"/>
      <c r="C1338" s="228"/>
      <c r="D1338" s="229" t="s">
        <v>154</v>
      </c>
      <c r="E1338" s="230"/>
      <c r="F1338" s="231" t="s">
        <v>1477</v>
      </c>
      <c r="G1338" s="228"/>
      <c r="H1338" s="232" t="n">
        <v>0.652</v>
      </c>
      <c r="I1338" s="233"/>
      <c r="J1338" s="228"/>
      <c r="K1338" s="228"/>
      <c r="L1338" s="234"/>
      <c r="M1338" s="235"/>
      <c r="N1338" s="236"/>
      <c r="O1338" s="236"/>
      <c r="P1338" s="236"/>
      <c r="Q1338" s="236"/>
      <c r="R1338" s="236"/>
      <c r="S1338" s="236"/>
      <c r="T1338" s="237"/>
      <c r="AT1338" s="238" t="s">
        <v>154</v>
      </c>
      <c r="AU1338" s="238" t="s">
        <v>85</v>
      </c>
      <c r="AV1338" s="226" t="s">
        <v>85</v>
      </c>
      <c r="AW1338" s="226" t="s">
        <v>31</v>
      </c>
      <c r="AX1338" s="226" t="s">
        <v>75</v>
      </c>
      <c r="AY1338" s="238" t="s">
        <v>146</v>
      </c>
    </row>
    <row r="1339" s="226" customFormat="true" ht="12.8" hidden="false" customHeight="false" outlineLevel="0" collapsed="false">
      <c r="B1339" s="227"/>
      <c r="C1339" s="228"/>
      <c r="D1339" s="229" t="s">
        <v>154</v>
      </c>
      <c r="E1339" s="230"/>
      <c r="F1339" s="231" t="s">
        <v>1478</v>
      </c>
      <c r="G1339" s="228"/>
      <c r="H1339" s="232" t="n">
        <v>2.28</v>
      </c>
      <c r="I1339" s="233"/>
      <c r="J1339" s="228"/>
      <c r="K1339" s="228"/>
      <c r="L1339" s="234"/>
      <c r="M1339" s="235"/>
      <c r="N1339" s="236"/>
      <c r="O1339" s="236"/>
      <c r="P1339" s="236"/>
      <c r="Q1339" s="236"/>
      <c r="R1339" s="236"/>
      <c r="S1339" s="236"/>
      <c r="T1339" s="237"/>
      <c r="AT1339" s="238" t="s">
        <v>154</v>
      </c>
      <c r="AU1339" s="238" t="s">
        <v>85</v>
      </c>
      <c r="AV1339" s="226" t="s">
        <v>85</v>
      </c>
      <c r="AW1339" s="226" t="s">
        <v>31</v>
      </c>
      <c r="AX1339" s="226" t="s">
        <v>75</v>
      </c>
      <c r="AY1339" s="238" t="s">
        <v>146</v>
      </c>
    </row>
    <row r="1340" s="226" customFormat="true" ht="12.8" hidden="false" customHeight="false" outlineLevel="0" collapsed="false">
      <c r="B1340" s="227"/>
      <c r="C1340" s="228"/>
      <c r="D1340" s="229" t="s">
        <v>154</v>
      </c>
      <c r="E1340" s="230"/>
      <c r="F1340" s="231" t="s">
        <v>1477</v>
      </c>
      <c r="G1340" s="228"/>
      <c r="H1340" s="232" t="n">
        <v>0.652</v>
      </c>
      <c r="I1340" s="233"/>
      <c r="J1340" s="228"/>
      <c r="K1340" s="228"/>
      <c r="L1340" s="234"/>
      <c r="M1340" s="235"/>
      <c r="N1340" s="236"/>
      <c r="O1340" s="236"/>
      <c r="P1340" s="236"/>
      <c r="Q1340" s="236"/>
      <c r="R1340" s="236"/>
      <c r="S1340" s="236"/>
      <c r="T1340" s="237"/>
      <c r="AT1340" s="238" t="s">
        <v>154</v>
      </c>
      <c r="AU1340" s="238" t="s">
        <v>85</v>
      </c>
      <c r="AV1340" s="226" t="s">
        <v>85</v>
      </c>
      <c r="AW1340" s="226" t="s">
        <v>31</v>
      </c>
      <c r="AX1340" s="226" t="s">
        <v>75</v>
      </c>
      <c r="AY1340" s="238" t="s">
        <v>146</v>
      </c>
    </row>
    <row r="1341" s="226" customFormat="true" ht="12.8" hidden="false" customHeight="false" outlineLevel="0" collapsed="false">
      <c r="B1341" s="227"/>
      <c r="C1341" s="228"/>
      <c r="D1341" s="229" t="s">
        <v>154</v>
      </c>
      <c r="E1341" s="230"/>
      <c r="F1341" s="231" t="s">
        <v>1479</v>
      </c>
      <c r="G1341" s="228"/>
      <c r="H1341" s="232" t="n">
        <v>0.276</v>
      </c>
      <c r="I1341" s="233"/>
      <c r="J1341" s="228"/>
      <c r="K1341" s="228"/>
      <c r="L1341" s="234"/>
      <c r="M1341" s="235"/>
      <c r="N1341" s="236"/>
      <c r="O1341" s="236"/>
      <c r="P1341" s="236"/>
      <c r="Q1341" s="236"/>
      <c r="R1341" s="236"/>
      <c r="S1341" s="236"/>
      <c r="T1341" s="237"/>
      <c r="AT1341" s="238" t="s">
        <v>154</v>
      </c>
      <c r="AU1341" s="238" t="s">
        <v>85</v>
      </c>
      <c r="AV1341" s="226" t="s">
        <v>85</v>
      </c>
      <c r="AW1341" s="226" t="s">
        <v>31</v>
      </c>
      <c r="AX1341" s="226" t="s">
        <v>75</v>
      </c>
      <c r="AY1341" s="238" t="s">
        <v>146</v>
      </c>
    </row>
    <row r="1342" s="226" customFormat="true" ht="12.8" hidden="false" customHeight="false" outlineLevel="0" collapsed="false">
      <c r="B1342" s="227"/>
      <c r="C1342" s="228"/>
      <c r="D1342" s="229" t="s">
        <v>154</v>
      </c>
      <c r="E1342" s="230"/>
      <c r="F1342" s="231" t="s">
        <v>1480</v>
      </c>
      <c r="G1342" s="228"/>
      <c r="H1342" s="232" t="n">
        <v>0.452</v>
      </c>
      <c r="I1342" s="233"/>
      <c r="J1342" s="228"/>
      <c r="K1342" s="228"/>
      <c r="L1342" s="234"/>
      <c r="M1342" s="235"/>
      <c r="N1342" s="236"/>
      <c r="O1342" s="236"/>
      <c r="P1342" s="236"/>
      <c r="Q1342" s="236"/>
      <c r="R1342" s="236"/>
      <c r="S1342" s="236"/>
      <c r="T1342" s="237"/>
      <c r="AT1342" s="238" t="s">
        <v>154</v>
      </c>
      <c r="AU1342" s="238" t="s">
        <v>85</v>
      </c>
      <c r="AV1342" s="226" t="s">
        <v>85</v>
      </c>
      <c r="AW1342" s="226" t="s">
        <v>31</v>
      </c>
      <c r="AX1342" s="226" t="s">
        <v>75</v>
      </c>
      <c r="AY1342" s="238" t="s">
        <v>146</v>
      </c>
    </row>
    <row r="1343" s="226" customFormat="true" ht="12.8" hidden="false" customHeight="false" outlineLevel="0" collapsed="false">
      <c r="B1343" s="227"/>
      <c r="C1343" s="228"/>
      <c r="D1343" s="229" t="s">
        <v>154</v>
      </c>
      <c r="E1343" s="230"/>
      <c r="F1343" s="231" t="s">
        <v>1481</v>
      </c>
      <c r="G1343" s="228"/>
      <c r="H1343" s="232" t="n">
        <v>0.904</v>
      </c>
      <c r="I1343" s="233"/>
      <c r="J1343" s="228"/>
      <c r="K1343" s="228"/>
      <c r="L1343" s="234"/>
      <c r="M1343" s="235"/>
      <c r="N1343" s="236"/>
      <c r="O1343" s="236"/>
      <c r="P1343" s="236"/>
      <c r="Q1343" s="236"/>
      <c r="R1343" s="236"/>
      <c r="S1343" s="236"/>
      <c r="T1343" s="237"/>
      <c r="AT1343" s="238" t="s">
        <v>154</v>
      </c>
      <c r="AU1343" s="238" t="s">
        <v>85</v>
      </c>
      <c r="AV1343" s="226" t="s">
        <v>85</v>
      </c>
      <c r="AW1343" s="226" t="s">
        <v>31</v>
      </c>
      <c r="AX1343" s="226" t="s">
        <v>75</v>
      </c>
      <c r="AY1343" s="238" t="s">
        <v>146</v>
      </c>
    </row>
    <row r="1344" s="226" customFormat="true" ht="12.8" hidden="false" customHeight="false" outlineLevel="0" collapsed="false">
      <c r="B1344" s="227"/>
      <c r="C1344" s="228"/>
      <c r="D1344" s="229" t="s">
        <v>154</v>
      </c>
      <c r="E1344" s="230"/>
      <c r="F1344" s="231" t="s">
        <v>1482</v>
      </c>
      <c r="G1344" s="228"/>
      <c r="H1344" s="232" t="n">
        <v>1.254</v>
      </c>
      <c r="I1344" s="233"/>
      <c r="J1344" s="228"/>
      <c r="K1344" s="228"/>
      <c r="L1344" s="234"/>
      <c r="M1344" s="235"/>
      <c r="N1344" s="236"/>
      <c r="O1344" s="236"/>
      <c r="P1344" s="236"/>
      <c r="Q1344" s="236"/>
      <c r="R1344" s="236"/>
      <c r="S1344" s="236"/>
      <c r="T1344" s="237"/>
      <c r="AT1344" s="238" t="s">
        <v>154</v>
      </c>
      <c r="AU1344" s="238" t="s">
        <v>85</v>
      </c>
      <c r="AV1344" s="226" t="s">
        <v>85</v>
      </c>
      <c r="AW1344" s="226" t="s">
        <v>31</v>
      </c>
      <c r="AX1344" s="226" t="s">
        <v>75</v>
      </c>
      <c r="AY1344" s="238" t="s">
        <v>146</v>
      </c>
    </row>
    <row r="1345" s="226" customFormat="true" ht="12.8" hidden="false" customHeight="false" outlineLevel="0" collapsed="false">
      <c r="B1345" s="227"/>
      <c r="C1345" s="228"/>
      <c r="D1345" s="229" t="s">
        <v>154</v>
      </c>
      <c r="E1345" s="230"/>
      <c r="F1345" s="231" t="s">
        <v>1483</v>
      </c>
      <c r="G1345" s="228"/>
      <c r="H1345" s="232" t="n">
        <v>0.266</v>
      </c>
      <c r="I1345" s="233"/>
      <c r="J1345" s="228"/>
      <c r="K1345" s="228"/>
      <c r="L1345" s="234"/>
      <c r="M1345" s="235"/>
      <c r="N1345" s="236"/>
      <c r="O1345" s="236"/>
      <c r="P1345" s="236"/>
      <c r="Q1345" s="236"/>
      <c r="R1345" s="236"/>
      <c r="S1345" s="236"/>
      <c r="T1345" s="237"/>
      <c r="AT1345" s="238" t="s">
        <v>154</v>
      </c>
      <c r="AU1345" s="238" t="s">
        <v>85</v>
      </c>
      <c r="AV1345" s="226" t="s">
        <v>85</v>
      </c>
      <c r="AW1345" s="226" t="s">
        <v>31</v>
      </c>
      <c r="AX1345" s="226" t="s">
        <v>75</v>
      </c>
      <c r="AY1345" s="238" t="s">
        <v>146</v>
      </c>
    </row>
    <row r="1346" s="226" customFormat="true" ht="12.8" hidden="false" customHeight="false" outlineLevel="0" collapsed="false">
      <c r="B1346" s="227"/>
      <c r="C1346" s="228"/>
      <c r="D1346" s="229" t="s">
        <v>154</v>
      </c>
      <c r="E1346" s="230"/>
      <c r="F1346" s="231" t="s">
        <v>1484</v>
      </c>
      <c r="G1346" s="228"/>
      <c r="H1346" s="232" t="n">
        <v>0.418</v>
      </c>
      <c r="I1346" s="233"/>
      <c r="J1346" s="228"/>
      <c r="K1346" s="228"/>
      <c r="L1346" s="234"/>
      <c r="M1346" s="235"/>
      <c r="N1346" s="236"/>
      <c r="O1346" s="236"/>
      <c r="P1346" s="236"/>
      <c r="Q1346" s="236"/>
      <c r="R1346" s="236"/>
      <c r="S1346" s="236"/>
      <c r="T1346" s="237"/>
      <c r="AT1346" s="238" t="s">
        <v>154</v>
      </c>
      <c r="AU1346" s="238" t="s">
        <v>85</v>
      </c>
      <c r="AV1346" s="226" t="s">
        <v>85</v>
      </c>
      <c r="AW1346" s="226" t="s">
        <v>31</v>
      </c>
      <c r="AX1346" s="226" t="s">
        <v>75</v>
      </c>
      <c r="AY1346" s="238" t="s">
        <v>146</v>
      </c>
    </row>
    <row r="1347" s="239" customFormat="true" ht="12.8" hidden="false" customHeight="false" outlineLevel="0" collapsed="false">
      <c r="B1347" s="240"/>
      <c r="C1347" s="241"/>
      <c r="D1347" s="229" t="s">
        <v>154</v>
      </c>
      <c r="E1347" s="242"/>
      <c r="F1347" s="243" t="s">
        <v>159</v>
      </c>
      <c r="G1347" s="241"/>
      <c r="H1347" s="244" t="n">
        <v>22.119</v>
      </c>
      <c r="I1347" s="245"/>
      <c r="J1347" s="241"/>
      <c r="K1347" s="241"/>
      <c r="L1347" s="246"/>
      <c r="M1347" s="247"/>
      <c r="N1347" s="248"/>
      <c r="O1347" s="248"/>
      <c r="P1347" s="248"/>
      <c r="Q1347" s="248"/>
      <c r="R1347" s="248"/>
      <c r="S1347" s="248"/>
      <c r="T1347" s="249"/>
      <c r="AT1347" s="250" t="s">
        <v>154</v>
      </c>
      <c r="AU1347" s="250" t="s">
        <v>85</v>
      </c>
      <c r="AV1347" s="239" t="s">
        <v>152</v>
      </c>
      <c r="AW1347" s="239" t="s">
        <v>31</v>
      </c>
      <c r="AX1347" s="239" t="s">
        <v>83</v>
      </c>
      <c r="AY1347" s="250" t="s">
        <v>146</v>
      </c>
    </row>
    <row r="1348" s="31" customFormat="true" ht="14.4" hidden="false" customHeight="true" outlineLevel="0" collapsed="false">
      <c r="A1348" s="24"/>
      <c r="B1348" s="25"/>
      <c r="C1348" s="212" t="s">
        <v>1485</v>
      </c>
      <c r="D1348" s="212" t="s">
        <v>148</v>
      </c>
      <c r="E1348" s="213" t="s">
        <v>1486</v>
      </c>
      <c r="F1348" s="214" t="s">
        <v>1487</v>
      </c>
      <c r="G1348" s="215" t="s">
        <v>227</v>
      </c>
      <c r="H1348" s="216" t="n">
        <v>246.362</v>
      </c>
      <c r="I1348" s="217"/>
      <c r="J1348" s="218" t="n">
        <f aca="false">ROUND(I1348*H1348,2)</f>
        <v>0</v>
      </c>
      <c r="K1348" s="219"/>
      <c r="L1348" s="30"/>
      <c r="M1348" s="220"/>
      <c r="N1348" s="221" t="s">
        <v>40</v>
      </c>
      <c r="O1348" s="74"/>
      <c r="P1348" s="222" t="n">
        <f aca="false">O1348*H1348</f>
        <v>0</v>
      </c>
      <c r="Q1348" s="222" t="n">
        <v>0.06702</v>
      </c>
      <c r="R1348" s="222" t="n">
        <f aca="false">Q1348*H1348</f>
        <v>16.51118124</v>
      </c>
      <c r="S1348" s="222" t="n">
        <v>0</v>
      </c>
      <c r="T1348" s="223" t="n">
        <f aca="false">S1348*H1348</f>
        <v>0</v>
      </c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R1348" s="224" t="s">
        <v>152</v>
      </c>
      <c r="AT1348" s="224" t="s">
        <v>148</v>
      </c>
      <c r="AU1348" s="224" t="s">
        <v>85</v>
      </c>
      <c r="AY1348" s="3" t="s">
        <v>146</v>
      </c>
      <c r="BE1348" s="225" t="n">
        <f aca="false">IF(N1348="základní",J1348,0)</f>
        <v>0</v>
      </c>
      <c r="BF1348" s="225" t="n">
        <f aca="false">IF(N1348="snížená",J1348,0)</f>
        <v>0</v>
      </c>
      <c r="BG1348" s="225" t="n">
        <f aca="false">IF(N1348="zákl. přenesená",J1348,0)</f>
        <v>0</v>
      </c>
      <c r="BH1348" s="225" t="n">
        <f aca="false">IF(N1348="sníž. přenesená",J1348,0)</f>
        <v>0</v>
      </c>
      <c r="BI1348" s="225" t="n">
        <f aca="false">IF(N1348="nulová",J1348,0)</f>
        <v>0</v>
      </c>
      <c r="BJ1348" s="3" t="s">
        <v>83</v>
      </c>
      <c r="BK1348" s="225" t="n">
        <f aca="false">ROUND(I1348*H1348,2)</f>
        <v>0</v>
      </c>
      <c r="BL1348" s="3" t="s">
        <v>152</v>
      </c>
      <c r="BM1348" s="224" t="s">
        <v>1488</v>
      </c>
    </row>
    <row r="1349" s="31" customFormat="true" ht="24.15" hidden="false" customHeight="true" outlineLevel="0" collapsed="false">
      <c r="A1349" s="24"/>
      <c r="B1349" s="25"/>
      <c r="C1349" s="212" t="s">
        <v>1489</v>
      </c>
      <c r="D1349" s="212" t="s">
        <v>148</v>
      </c>
      <c r="E1349" s="213" t="s">
        <v>1490</v>
      </c>
      <c r="F1349" s="214" t="s">
        <v>1491</v>
      </c>
      <c r="G1349" s="215" t="s">
        <v>151</v>
      </c>
      <c r="H1349" s="216" t="n">
        <v>22.177</v>
      </c>
      <c r="I1349" s="217"/>
      <c r="J1349" s="218" t="n">
        <f aca="false">ROUND(I1349*H1349,2)</f>
        <v>0</v>
      </c>
      <c r="K1349" s="219"/>
      <c r="L1349" s="30"/>
      <c r="M1349" s="220"/>
      <c r="N1349" s="221" t="s">
        <v>40</v>
      </c>
      <c r="O1349" s="74"/>
      <c r="P1349" s="222" t="n">
        <f aca="false">O1349*H1349</f>
        <v>0</v>
      </c>
      <c r="Q1349" s="222" t="n">
        <v>2.16</v>
      </c>
      <c r="R1349" s="222" t="n">
        <f aca="false">Q1349*H1349</f>
        <v>47.90232</v>
      </c>
      <c r="S1349" s="222" t="n">
        <v>0</v>
      </c>
      <c r="T1349" s="223" t="n">
        <f aca="false">S1349*H1349</f>
        <v>0</v>
      </c>
      <c r="U1349" s="24"/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R1349" s="224" t="s">
        <v>152</v>
      </c>
      <c r="AT1349" s="224" t="s">
        <v>148</v>
      </c>
      <c r="AU1349" s="224" t="s">
        <v>85</v>
      </c>
      <c r="AY1349" s="3" t="s">
        <v>146</v>
      </c>
      <c r="BE1349" s="225" t="n">
        <f aca="false">IF(N1349="základní",J1349,0)</f>
        <v>0</v>
      </c>
      <c r="BF1349" s="225" t="n">
        <f aca="false">IF(N1349="snížená",J1349,0)</f>
        <v>0</v>
      </c>
      <c r="BG1349" s="225" t="n">
        <f aca="false">IF(N1349="zákl. přenesená",J1349,0)</f>
        <v>0</v>
      </c>
      <c r="BH1349" s="225" t="n">
        <f aca="false">IF(N1349="sníž. přenesená",J1349,0)</f>
        <v>0</v>
      </c>
      <c r="BI1349" s="225" t="n">
        <f aca="false">IF(N1349="nulová",J1349,0)</f>
        <v>0</v>
      </c>
      <c r="BJ1349" s="3" t="s">
        <v>83</v>
      </c>
      <c r="BK1349" s="225" t="n">
        <f aca="false">ROUND(I1349*H1349,2)</f>
        <v>0</v>
      </c>
      <c r="BL1349" s="3" t="s">
        <v>152</v>
      </c>
      <c r="BM1349" s="224" t="s">
        <v>1492</v>
      </c>
    </row>
    <row r="1350" s="226" customFormat="true" ht="12.8" hidden="false" customHeight="false" outlineLevel="0" collapsed="false">
      <c r="B1350" s="227"/>
      <c r="C1350" s="228"/>
      <c r="D1350" s="229" t="s">
        <v>154</v>
      </c>
      <c r="E1350" s="230"/>
      <c r="F1350" s="231" t="s">
        <v>1493</v>
      </c>
      <c r="G1350" s="228"/>
      <c r="H1350" s="232" t="n">
        <v>22.177</v>
      </c>
      <c r="I1350" s="233"/>
      <c r="J1350" s="228"/>
      <c r="K1350" s="228"/>
      <c r="L1350" s="234"/>
      <c r="M1350" s="235"/>
      <c r="N1350" s="236"/>
      <c r="O1350" s="236"/>
      <c r="P1350" s="236"/>
      <c r="Q1350" s="236"/>
      <c r="R1350" s="236"/>
      <c r="S1350" s="236"/>
      <c r="T1350" s="237"/>
      <c r="AT1350" s="238" t="s">
        <v>154</v>
      </c>
      <c r="AU1350" s="238" t="s">
        <v>85</v>
      </c>
      <c r="AV1350" s="226" t="s">
        <v>85</v>
      </c>
      <c r="AW1350" s="226" t="s">
        <v>31</v>
      </c>
      <c r="AX1350" s="226" t="s">
        <v>83</v>
      </c>
      <c r="AY1350" s="238" t="s">
        <v>146</v>
      </c>
    </row>
    <row r="1351" s="31" customFormat="true" ht="24.15" hidden="false" customHeight="true" outlineLevel="0" collapsed="false">
      <c r="A1351" s="24"/>
      <c r="B1351" s="25"/>
      <c r="C1351" s="212" t="s">
        <v>1494</v>
      </c>
      <c r="D1351" s="212" t="s">
        <v>148</v>
      </c>
      <c r="E1351" s="213" t="s">
        <v>1495</v>
      </c>
      <c r="F1351" s="214" t="s">
        <v>1496</v>
      </c>
      <c r="G1351" s="215" t="s">
        <v>260</v>
      </c>
      <c r="H1351" s="216" t="n">
        <v>4</v>
      </c>
      <c r="I1351" s="217"/>
      <c r="J1351" s="218" t="n">
        <f aca="false">ROUND(I1351*H1351,2)</f>
        <v>0</v>
      </c>
      <c r="K1351" s="219"/>
      <c r="L1351" s="30"/>
      <c r="M1351" s="220"/>
      <c r="N1351" s="221" t="s">
        <v>40</v>
      </c>
      <c r="O1351" s="74"/>
      <c r="P1351" s="222" t="n">
        <f aca="false">O1351*H1351</f>
        <v>0</v>
      </c>
      <c r="Q1351" s="222" t="n">
        <v>0.05362</v>
      </c>
      <c r="R1351" s="222" t="n">
        <f aca="false">Q1351*H1351</f>
        <v>0.21448</v>
      </c>
      <c r="S1351" s="222" t="n">
        <v>0</v>
      </c>
      <c r="T1351" s="223" t="n">
        <f aca="false">S1351*H1351</f>
        <v>0</v>
      </c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R1351" s="224" t="s">
        <v>152</v>
      </c>
      <c r="AT1351" s="224" t="s">
        <v>148</v>
      </c>
      <c r="AU1351" s="224" t="s">
        <v>85</v>
      </c>
      <c r="AY1351" s="3" t="s">
        <v>146</v>
      </c>
      <c r="BE1351" s="225" t="n">
        <f aca="false">IF(N1351="základní",J1351,0)</f>
        <v>0</v>
      </c>
      <c r="BF1351" s="225" t="n">
        <f aca="false">IF(N1351="snížená",J1351,0)</f>
        <v>0</v>
      </c>
      <c r="BG1351" s="225" t="n">
        <f aca="false">IF(N1351="zákl. přenesená",J1351,0)</f>
        <v>0</v>
      </c>
      <c r="BH1351" s="225" t="n">
        <f aca="false">IF(N1351="sníž. přenesená",J1351,0)</f>
        <v>0</v>
      </c>
      <c r="BI1351" s="225" t="n">
        <f aca="false">IF(N1351="nulová",J1351,0)</f>
        <v>0</v>
      </c>
      <c r="BJ1351" s="3" t="s">
        <v>83</v>
      </c>
      <c r="BK1351" s="225" t="n">
        <f aca="false">ROUND(I1351*H1351,2)</f>
        <v>0</v>
      </c>
      <c r="BL1351" s="3" t="s">
        <v>152</v>
      </c>
      <c r="BM1351" s="224" t="s">
        <v>1497</v>
      </c>
    </row>
    <row r="1352" s="31" customFormat="true" ht="24.15" hidden="false" customHeight="true" outlineLevel="0" collapsed="false">
      <c r="A1352" s="24"/>
      <c r="B1352" s="25"/>
      <c r="C1352" s="263" t="s">
        <v>1498</v>
      </c>
      <c r="D1352" s="263" t="s">
        <v>1270</v>
      </c>
      <c r="E1352" s="264" t="s">
        <v>1499</v>
      </c>
      <c r="F1352" s="265" t="s">
        <v>1500</v>
      </c>
      <c r="G1352" s="266" t="s">
        <v>260</v>
      </c>
      <c r="H1352" s="267" t="n">
        <v>4</v>
      </c>
      <c r="I1352" s="268"/>
      <c r="J1352" s="269" t="n">
        <f aca="false">ROUND(I1352*H1352,2)</f>
        <v>0</v>
      </c>
      <c r="K1352" s="270"/>
      <c r="L1352" s="271"/>
      <c r="M1352" s="272"/>
      <c r="N1352" s="273" t="s">
        <v>40</v>
      </c>
      <c r="O1352" s="74"/>
      <c r="P1352" s="222" t="n">
        <f aca="false">O1352*H1352</f>
        <v>0</v>
      </c>
      <c r="Q1352" s="222" t="n">
        <v>0.045</v>
      </c>
      <c r="R1352" s="222" t="n">
        <f aca="false">Q1352*H1352</f>
        <v>0.18</v>
      </c>
      <c r="S1352" s="222" t="n">
        <v>0</v>
      </c>
      <c r="T1352" s="223" t="n">
        <f aca="false">S1352*H1352</f>
        <v>0</v>
      </c>
      <c r="U1352" s="24"/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R1352" s="224" t="s">
        <v>1273</v>
      </c>
      <c r="AT1352" s="224" t="s">
        <v>1270</v>
      </c>
      <c r="AU1352" s="224" t="s">
        <v>85</v>
      </c>
      <c r="AY1352" s="3" t="s">
        <v>146</v>
      </c>
      <c r="BE1352" s="225" t="n">
        <f aca="false">IF(N1352="základní",J1352,0)</f>
        <v>0</v>
      </c>
      <c r="BF1352" s="225" t="n">
        <f aca="false">IF(N1352="snížená",J1352,0)</f>
        <v>0</v>
      </c>
      <c r="BG1352" s="225" t="n">
        <f aca="false">IF(N1352="zákl. přenesená",J1352,0)</f>
        <v>0</v>
      </c>
      <c r="BH1352" s="225" t="n">
        <f aca="false">IF(N1352="sníž. přenesená",J1352,0)</f>
        <v>0</v>
      </c>
      <c r="BI1352" s="225" t="n">
        <f aca="false">IF(N1352="nulová",J1352,0)</f>
        <v>0</v>
      </c>
      <c r="BJ1352" s="3" t="s">
        <v>83</v>
      </c>
      <c r="BK1352" s="225" t="n">
        <f aca="false">ROUND(I1352*H1352,2)</f>
        <v>0</v>
      </c>
      <c r="BL1352" s="3" t="s">
        <v>152</v>
      </c>
      <c r="BM1352" s="224" t="s">
        <v>1501</v>
      </c>
    </row>
    <row r="1353" s="195" customFormat="true" ht="22.8" hidden="false" customHeight="true" outlineLevel="0" collapsed="false">
      <c r="B1353" s="196"/>
      <c r="C1353" s="197"/>
      <c r="D1353" s="198" t="s">
        <v>74</v>
      </c>
      <c r="E1353" s="210" t="s">
        <v>204</v>
      </c>
      <c r="F1353" s="210" t="s">
        <v>1502</v>
      </c>
      <c r="G1353" s="197"/>
      <c r="H1353" s="197"/>
      <c r="I1353" s="200"/>
      <c r="J1353" s="211" t="n">
        <f aca="false">BK1353</f>
        <v>0</v>
      </c>
      <c r="K1353" s="197"/>
      <c r="L1353" s="202"/>
      <c r="M1353" s="203"/>
      <c r="N1353" s="204"/>
      <c r="O1353" s="204"/>
      <c r="P1353" s="205" t="n">
        <f aca="false">SUM(P1354:P1420)</f>
        <v>0</v>
      </c>
      <c r="Q1353" s="204"/>
      <c r="R1353" s="205" t="n">
        <f aca="false">SUM(R1354:R1420)</f>
        <v>0.21054121</v>
      </c>
      <c r="S1353" s="204"/>
      <c r="T1353" s="206" t="n">
        <f aca="false">SUM(T1354:T1420)</f>
        <v>3.8582</v>
      </c>
      <c r="AR1353" s="207" t="s">
        <v>83</v>
      </c>
      <c r="AT1353" s="208" t="s">
        <v>74</v>
      </c>
      <c r="AU1353" s="208" t="s">
        <v>83</v>
      </c>
      <c r="AY1353" s="207" t="s">
        <v>146</v>
      </c>
      <c r="BK1353" s="209" t="n">
        <f aca="false">SUM(BK1354:BK1420)</f>
        <v>0</v>
      </c>
    </row>
    <row r="1354" s="31" customFormat="true" ht="24.15" hidden="false" customHeight="true" outlineLevel="0" collapsed="false">
      <c r="A1354" s="24"/>
      <c r="B1354" s="25"/>
      <c r="C1354" s="212" t="s">
        <v>1503</v>
      </c>
      <c r="D1354" s="212" t="s">
        <v>148</v>
      </c>
      <c r="E1354" s="213" t="s">
        <v>1504</v>
      </c>
      <c r="F1354" s="214" t="s">
        <v>1505</v>
      </c>
      <c r="G1354" s="215" t="s">
        <v>227</v>
      </c>
      <c r="H1354" s="216" t="n">
        <v>709.97</v>
      </c>
      <c r="I1354" s="217"/>
      <c r="J1354" s="218" t="n">
        <f aca="false">ROUND(I1354*H1354,2)</f>
        <v>0</v>
      </c>
      <c r="K1354" s="219"/>
      <c r="L1354" s="30"/>
      <c r="M1354" s="220"/>
      <c r="N1354" s="221" t="s">
        <v>40</v>
      </c>
      <c r="O1354" s="74"/>
      <c r="P1354" s="222" t="n">
        <f aca="false">O1354*H1354</f>
        <v>0</v>
      </c>
      <c r="Q1354" s="222" t="n">
        <v>0</v>
      </c>
      <c r="R1354" s="222" t="n">
        <f aca="false">Q1354*H1354</f>
        <v>0</v>
      </c>
      <c r="S1354" s="222" t="n">
        <v>0</v>
      </c>
      <c r="T1354" s="223" t="n">
        <f aca="false">S1354*H1354</f>
        <v>0</v>
      </c>
      <c r="U1354" s="24"/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R1354" s="224" t="s">
        <v>152</v>
      </c>
      <c r="AT1354" s="224" t="s">
        <v>148</v>
      </c>
      <c r="AU1354" s="224" t="s">
        <v>85</v>
      </c>
      <c r="AY1354" s="3" t="s">
        <v>146</v>
      </c>
      <c r="BE1354" s="225" t="n">
        <f aca="false">IF(N1354="základní",J1354,0)</f>
        <v>0</v>
      </c>
      <c r="BF1354" s="225" t="n">
        <f aca="false">IF(N1354="snížená",J1354,0)</f>
        <v>0</v>
      </c>
      <c r="BG1354" s="225" t="n">
        <f aca="false">IF(N1354="zákl. přenesená",J1354,0)</f>
        <v>0</v>
      </c>
      <c r="BH1354" s="225" t="n">
        <f aca="false">IF(N1354="sníž. přenesená",J1354,0)</f>
        <v>0</v>
      </c>
      <c r="BI1354" s="225" t="n">
        <f aca="false">IF(N1354="nulová",J1354,0)</f>
        <v>0</v>
      </c>
      <c r="BJ1354" s="3" t="s">
        <v>83</v>
      </c>
      <c r="BK1354" s="225" t="n">
        <f aca="false">ROUND(I1354*H1354,2)</f>
        <v>0</v>
      </c>
      <c r="BL1354" s="3" t="s">
        <v>152</v>
      </c>
      <c r="BM1354" s="224" t="s">
        <v>1506</v>
      </c>
    </row>
    <row r="1355" s="31" customFormat="true" ht="24.15" hidden="false" customHeight="true" outlineLevel="0" collapsed="false">
      <c r="A1355" s="24"/>
      <c r="B1355" s="25"/>
      <c r="C1355" s="212" t="s">
        <v>1507</v>
      </c>
      <c r="D1355" s="212" t="s">
        <v>148</v>
      </c>
      <c r="E1355" s="213" t="s">
        <v>1508</v>
      </c>
      <c r="F1355" s="214" t="s">
        <v>1509</v>
      </c>
      <c r="G1355" s="215" t="s">
        <v>227</v>
      </c>
      <c r="H1355" s="216" t="n">
        <v>709.97</v>
      </c>
      <c r="I1355" s="217"/>
      <c r="J1355" s="218" t="n">
        <f aca="false">ROUND(I1355*H1355,2)</f>
        <v>0</v>
      </c>
      <c r="K1355" s="219"/>
      <c r="L1355" s="30"/>
      <c r="M1355" s="220"/>
      <c r="N1355" s="221" t="s">
        <v>40</v>
      </c>
      <c r="O1355" s="74"/>
      <c r="P1355" s="222" t="n">
        <f aca="false">O1355*H1355</f>
        <v>0</v>
      </c>
      <c r="Q1355" s="222" t="n">
        <v>0</v>
      </c>
      <c r="R1355" s="222" t="n">
        <f aca="false">Q1355*H1355</f>
        <v>0</v>
      </c>
      <c r="S1355" s="222" t="n">
        <v>0</v>
      </c>
      <c r="T1355" s="223" t="n">
        <f aca="false">S1355*H1355</f>
        <v>0</v>
      </c>
      <c r="U1355" s="24"/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R1355" s="224" t="s">
        <v>152</v>
      </c>
      <c r="AT1355" s="224" t="s">
        <v>148</v>
      </c>
      <c r="AU1355" s="224" t="s">
        <v>85</v>
      </c>
      <c r="AY1355" s="3" t="s">
        <v>146</v>
      </c>
      <c r="BE1355" s="225" t="n">
        <f aca="false">IF(N1355="základní",J1355,0)</f>
        <v>0</v>
      </c>
      <c r="BF1355" s="225" t="n">
        <f aca="false">IF(N1355="snížená",J1355,0)</f>
        <v>0</v>
      </c>
      <c r="BG1355" s="225" t="n">
        <f aca="false">IF(N1355="zákl. přenesená",J1355,0)</f>
        <v>0</v>
      </c>
      <c r="BH1355" s="225" t="n">
        <f aca="false">IF(N1355="sníž. přenesená",J1355,0)</f>
        <v>0</v>
      </c>
      <c r="BI1355" s="225" t="n">
        <f aca="false">IF(N1355="nulová",J1355,0)</f>
        <v>0</v>
      </c>
      <c r="BJ1355" s="3" t="s">
        <v>83</v>
      </c>
      <c r="BK1355" s="225" t="n">
        <f aca="false">ROUND(I1355*H1355,2)</f>
        <v>0</v>
      </c>
      <c r="BL1355" s="3" t="s">
        <v>152</v>
      </c>
      <c r="BM1355" s="224" t="s">
        <v>1510</v>
      </c>
    </row>
    <row r="1356" s="226" customFormat="true" ht="12.8" hidden="false" customHeight="false" outlineLevel="0" collapsed="false">
      <c r="B1356" s="227"/>
      <c r="C1356" s="228"/>
      <c r="D1356" s="229" t="s">
        <v>154</v>
      </c>
      <c r="E1356" s="230"/>
      <c r="F1356" s="231" t="s">
        <v>1511</v>
      </c>
      <c r="G1356" s="228"/>
      <c r="H1356" s="232" t="n">
        <v>73.44</v>
      </c>
      <c r="I1356" s="233"/>
      <c r="J1356" s="228"/>
      <c r="K1356" s="228"/>
      <c r="L1356" s="234"/>
      <c r="M1356" s="235"/>
      <c r="N1356" s="236"/>
      <c r="O1356" s="236"/>
      <c r="P1356" s="236"/>
      <c r="Q1356" s="236"/>
      <c r="R1356" s="236"/>
      <c r="S1356" s="236"/>
      <c r="T1356" s="237"/>
      <c r="AT1356" s="238" t="s">
        <v>154</v>
      </c>
      <c r="AU1356" s="238" t="s">
        <v>85</v>
      </c>
      <c r="AV1356" s="226" t="s">
        <v>85</v>
      </c>
      <c r="AW1356" s="226" t="s">
        <v>31</v>
      </c>
      <c r="AX1356" s="226" t="s">
        <v>75</v>
      </c>
      <c r="AY1356" s="238" t="s">
        <v>146</v>
      </c>
    </row>
    <row r="1357" s="226" customFormat="true" ht="12.8" hidden="false" customHeight="false" outlineLevel="0" collapsed="false">
      <c r="B1357" s="227"/>
      <c r="C1357" s="228"/>
      <c r="D1357" s="229" t="s">
        <v>154</v>
      </c>
      <c r="E1357" s="230"/>
      <c r="F1357" s="231" t="s">
        <v>1512</v>
      </c>
      <c r="G1357" s="228"/>
      <c r="H1357" s="232" t="n">
        <v>99.36</v>
      </c>
      <c r="I1357" s="233"/>
      <c r="J1357" s="228"/>
      <c r="K1357" s="228"/>
      <c r="L1357" s="234"/>
      <c r="M1357" s="235"/>
      <c r="N1357" s="236"/>
      <c r="O1357" s="236"/>
      <c r="P1357" s="236"/>
      <c r="Q1357" s="236"/>
      <c r="R1357" s="236"/>
      <c r="S1357" s="236"/>
      <c r="T1357" s="237"/>
      <c r="AT1357" s="238" t="s">
        <v>154</v>
      </c>
      <c r="AU1357" s="238" t="s">
        <v>85</v>
      </c>
      <c r="AV1357" s="226" t="s">
        <v>85</v>
      </c>
      <c r="AW1357" s="226" t="s">
        <v>31</v>
      </c>
      <c r="AX1357" s="226" t="s">
        <v>75</v>
      </c>
      <c r="AY1357" s="238" t="s">
        <v>146</v>
      </c>
    </row>
    <row r="1358" s="226" customFormat="true" ht="12.8" hidden="false" customHeight="false" outlineLevel="0" collapsed="false">
      <c r="B1358" s="227"/>
      <c r="C1358" s="228"/>
      <c r="D1358" s="229" t="s">
        <v>154</v>
      </c>
      <c r="E1358" s="230"/>
      <c r="F1358" s="231" t="s">
        <v>1513</v>
      </c>
      <c r="G1358" s="228"/>
      <c r="H1358" s="232" t="n">
        <v>30.83</v>
      </c>
      <c r="I1358" s="233"/>
      <c r="J1358" s="228"/>
      <c r="K1358" s="228"/>
      <c r="L1358" s="234"/>
      <c r="M1358" s="235"/>
      <c r="N1358" s="236"/>
      <c r="O1358" s="236"/>
      <c r="P1358" s="236"/>
      <c r="Q1358" s="236"/>
      <c r="R1358" s="236"/>
      <c r="S1358" s="236"/>
      <c r="T1358" s="237"/>
      <c r="AT1358" s="238" t="s">
        <v>154</v>
      </c>
      <c r="AU1358" s="238" t="s">
        <v>85</v>
      </c>
      <c r="AV1358" s="226" t="s">
        <v>85</v>
      </c>
      <c r="AW1358" s="226" t="s">
        <v>31</v>
      </c>
      <c r="AX1358" s="226" t="s">
        <v>75</v>
      </c>
      <c r="AY1358" s="238" t="s">
        <v>146</v>
      </c>
    </row>
    <row r="1359" s="251" customFormat="true" ht="12.8" hidden="false" customHeight="false" outlineLevel="0" collapsed="false">
      <c r="B1359" s="252"/>
      <c r="C1359" s="253"/>
      <c r="D1359" s="229" t="s">
        <v>154</v>
      </c>
      <c r="E1359" s="254"/>
      <c r="F1359" s="255" t="s">
        <v>1373</v>
      </c>
      <c r="G1359" s="253"/>
      <c r="H1359" s="256" t="n">
        <v>203.63</v>
      </c>
      <c r="I1359" s="257"/>
      <c r="J1359" s="253"/>
      <c r="K1359" s="253"/>
      <c r="L1359" s="258"/>
      <c r="M1359" s="259"/>
      <c r="N1359" s="260"/>
      <c r="O1359" s="260"/>
      <c r="P1359" s="260"/>
      <c r="Q1359" s="260"/>
      <c r="R1359" s="260"/>
      <c r="S1359" s="260"/>
      <c r="T1359" s="261"/>
      <c r="AT1359" s="262" t="s">
        <v>154</v>
      </c>
      <c r="AU1359" s="262" t="s">
        <v>85</v>
      </c>
      <c r="AV1359" s="251" t="s">
        <v>160</v>
      </c>
      <c r="AW1359" s="251" t="s">
        <v>31</v>
      </c>
      <c r="AX1359" s="251" t="s">
        <v>75</v>
      </c>
      <c r="AY1359" s="262" t="s">
        <v>146</v>
      </c>
    </row>
    <row r="1360" s="226" customFormat="true" ht="12.8" hidden="false" customHeight="false" outlineLevel="0" collapsed="false">
      <c r="B1360" s="227"/>
      <c r="C1360" s="228"/>
      <c r="D1360" s="229" t="s">
        <v>154</v>
      </c>
      <c r="E1360" s="230"/>
      <c r="F1360" s="231" t="s">
        <v>1514</v>
      </c>
      <c r="G1360" s="228"/>
      <c r="H1360" s="232" t="n">
        <v>64.98</v>
      </c>
      <c r="I1360" s="233"/>
      <c r="J1360" s="228"/>
      <c r="K1360" s="228"/>
      <c r="L1360" s="234"/>
      <c r="M1360" s="235"/>
      <c r="N1360" s="236"/>
      <c r="O1360" s="236"/>
      <c r="P1360" s="236"/>
      <c r="Q1360" s="236"/>
      <c r="R1360" s="236"/>
      <c r="S1360" s="236"/>
      <c r="T1360" s="237"/>
      <c r="AT1360" s="238" t="s">
        <v>154</v>
      </c>
      <c r="AU1360" s="238" t="s">
        <v>85</v>
      </c>
      <c r="AV1360" s="226" t="s">
        <v>85</v>
      </c>
      <c r="AW1360" s="226" t="s">
        <v>31</v>
      </c>
      <c r="AX1360" s="226" t="s">
        <v>75</v>
      </c>
      <c r="AY1360" s="238" t="s">
        <v>146</v>
      </c>
    </row>
    <row r="1361" s="226" customFormat="true" ht="12.8" hidden="false" customHeight="false" outlineLevel="0" collapsed="false">
      <c r="B1361" s="227"/>
      <c r="C1361" s="228"/>
      <c r="D1361" s="229" t="s">
        <v>154</v>
      </c>
      <c r="E1361" s="230"/>
      <c r="F1361" s="231" t="s">
        <v>1515</v>
      </c>
      <c r="G1361" s="228"/>
      <c r="H1361" s="232" t="n">
        <v>32.4</v>
      </c>
      <c r="I1361" s="233"/>
      <c r="J1361" s="228"/>
      <c r="K1361" s="228"/>
      <c r="L1361" s="234"/>
      <c r="M1361" s="235"/>
      <c r="N1361" s="236"/>
      <c r="O1361" s="236"/>
      <c r="P1361" s="236"/>
      <c r="Q1361" s="236"/>
      <c r="R1361" s="236"/>
      <c r="S1361" s="236"/>
      <c r="T1361" s="237"/>
      <c r="AT1361" s="238" t="s">
        <v>154</v>
      </c>
      <c r="AU1361" s="238" t="s">
        <v>85</v>
      </c>
      <c r="AV1361" s="226" t="s">
        <v>85</v>
      </c>
      <c r="AW1361" s="226" t="s">
        <v>31</v>
      </c>
      <c r="AX1361" s="226" t="s">
        <v>75</v>
      </c>
      <c r="AY1361" s="238" t="s">
        <v>146</v>
      </c>
    </row>
    <row r="1362" s="226" customFormat="true" ht="12.8" hidden="false" customHeight="false" outlineLevel="0" collapsed="false">
      <c r="B1362" s="227"/>
      <c r="C1362" s="228"/>
      <c r="D1362" s="229" t="s">
        <v>154</v>
      </c>
      <c r="E1362" s="230"/>
      <c r="F1362" s="231" t="s">
        <v>1516</v>
      </c>
      <c r="G1362" s="228"/>
      <c r="H1362" s="232" t="n">
        <v>82.08</v>
      </c>
      <c r="I1362" s="233"/>
      <c r="J1362" s="228"/>
      <c r="K1362" s="228"/>
      <c r="L1362" s="234"/>
      <c r="M1362" s="235"/>
      <c r="N1362" s="236"/>
      <c r="O1362" s="236"/>
      <c r="P1362" s="236"/>
      <c r="Q1362" s="236"/>
      <c r="R1362" s="236"/>
      <c r="S1362" s="236"/>
      <c r="T1362" s="237"/>
      <c r="AT1362" s="238" t="s">
        <v>154</v>
      </c>
      <c r="AU1362" s="238" t="s">
        <v>85</v>
      </c>
      <c r="AV1362" s="226" t="s">
        <v>85</v>
      </c>
      <c r="AW1362" s="226" t="s">
        <v>31</v>
      </c>
      <c r="AX1362" s="226" t="s">
        <v>75</v>
      </c>
      <c r="AY1362" s="238" t="s">
        <v>146</v>
      </c>
    </row>
    <row r="1363" s="226" customFormat="true" ht="12.8" hidden="false" customHeight="false" outlineLevel="0" collapsed="false">
      <c r="B1363" s="227"/>
      <c r="C1363" s="228"/>
      <c r="D1363" s="229" t="s">
        <v>154</v>
      </c>
      <c r="E1363" s="230"/>
      <c r="F1363" s="231" t="s">
        <v>1517</v>
      </c>
      <c r="G1363" s="228"/>
      <c r="H1363" s="232" t="n">
        <v>17.8</v>
      </c>
      <c r="I1363" s="233"/>
      <c r="J1363" s="228"/>
      <c r="K1363" s="228"/>
      <c r="L1363" s="234"/>
      <c r="M1363" s="235"/>
      <c r="N1363" s="236"/>
      <c r="O1363" s="236"/>
      <c r="P1363" s="236"/>
      <c r="Q1363" s="236"/>
      <c r="R1363" s="236"/>
      <c r="S1363" s="236"/>
      <c r="T1363" s="237"/>
      <c r="AT1363" s="238" t="s">
        <v>154</v>
      </c>
      <c r="AU1363" s="238" t="s">
        <v>85</v>
      </c>
      <c r="AV1363" s="226" t="s">
        <v>85</v>
      </c>
      <c r="AW1363" s="226" t="s">
        <v>31</v>
      </c>
      <c r="AX1363" s="226" t="s">
        <v>75</v>
      </c>
      <c r="AY1363" s="238" t="s">
        <v>146</v>
      </c>
    </row>
    <row r="1364" s="251" customFormat="true" ht="12.8" hidden="false" customHeight="false" outlineLevel="0" collapsed="false">
      <c r="B1364" s="252"/>
      <c r="C1364" s="253"/>
      <c r="D1364" s="229" t="s">
        <v>154</v>
      </c>
      <c r="E1364" s="254"/>
      <c r="F1364" s="255" t="s">
        <v>1363</v>
      </c>
      <c r="G1364" s="253"/>
      <c r="H1364" s="256" t="n">
        <v>197.26</v>
      </c>
      <c r="I1364" s="257"/>
      <c r="J1364" s="253"/>
      <c r="K1364" s="253"/>
      <c r="L1364" s="258"/>
      <c r="M1364" s="259"/>
      <c r="N1364" s="260"/>
      <c r="O1364" s="260"/>
      <c r="P1364" s="260"/>
      <c r="Q1364" s="260"/>
      <c r="R1364" s="260"/>
      <c r="S1364" s="260"/>
      <c r="T1364" s="261"/>
      <c r="AT1364" s="262" t="s">
        <v>154</v>
      </c>
      <c r="AU1364" s="262" t="s">
        <v>85</v>
      </c>
      <c r="AV1364" s="251" t="s">
        <v>160</v>
      </c>
      <c r="AW1364" s="251" t="s">
        <v>31</v>
      </c>
      <c r="AX1364" s="251" t="s">
        <v>75</v>
      </c>
      <c r="AY1364" s="262" t="s">
        <v>146</v>
      </c>
    </row>
    <row r="1365" s="226" customFormat="true" ht="12.8" hidden="false" customHeight="false" outlineLevel="0" collapsed="false">
      <c r="B1365" s="227"/>
      <c r="C1365" s="228"/>
      <c r="D1365" s="229" t="s">
        <v>154</v>
      </c>
      <c r="E1365" s="230"/>
      <c r="F1365" s="231" t="s">
        <v>1518</v>
      </c>
      <c r="G1365" s="228"/>
      <c r="H1365" s="232" t="n">
        <v>128.7</v>
      </c>
      <c r="I1365" s="233"/>
      <c r="J1365" s="228"/>
      <c r="K1365" s="228"/>
      <c r="L1365" s="234"/>
      <c r="M1365" s="235"/>
      <c r="N1365" s="236"/>
      <c r="O1365" s="236"/>
      <c r="P1365" s="236"/>
      <c r="Q1365" s="236"/>
      <c r="R1365" s="236"/>
      <c r="S1365" s="236"/>
      <c r="T1365" s="237"/>
      <c r="AT1365" s="238" t="s">
        <v>154</v>
      </c>
      <c r="AU1365" s="238" t="s">
        <v>85</v>
      </c>
      <c r="AV1365" s="226" t="s">
        <v>85</v>
      </c>
      <c r="AW1365" s="226" t="s">
        <v>31</v>
      </c>
      <c r="AX1365" s="226" t="s">
        <v>75</v>
      </c>
      <c r="AY1365" s="238" t="s">
        <v>146</v>
      </c>
    </row>
    <row r="1366" s="226" customFormat="true" ht="12.8" hidden="false" customHeight="false" outlineLevel="0" collapsed="false">
      <c r="B1366" s="227"/>
      <c r="C1366" s="228"/>
      <c r="D1366" s="229" t="s">
        <v>154</v>
      </c>
      <c r="E1366" s="230"/>
      <c r="F1366" s="231" t="s">
        <v>1519</v>
      </c>
      <c r="G1366" s="228"/>
      <c r="H1366" s="232" t="n">
        <v>63</v>
      </c>
      <c r="I1366" s="233"/>
      <c r="J1366" s="228"/>
      <c r="K1366" s="228"/>
      <c r="L1366" s="234"/>
      <c r="M1366" s="235"/>
      <c r="N1366" s="236"/>
      <c r="O1366" s="236"/>
      <c r="P1366" s="236"/>
      <c r="Q1366" s="236"/>
      <c r="R1366" s="236"/>
      <c r="S1366" s="236"/>
      <c r="T1366" s="237"/>
      <c r="AT1366" s="238" t="s">
        <v>154</v>
      </c>
      <c r="AU1366" s="238" t="s">
        <v>85</v>
      </c>
      <c r="AV1366" s="226" t="s">
        <v>85</v>
      </c>
      <c r="AW1366" s="226" t="s">
        <v>31</v>
      </c>
      <c r="AX1366" s="226" t="s">
        <v>75</v>
      </c>
      <c r="AY1366" s="238" t="s">
        <v>146</v>
      </c>
    </row>
    <row r="1367" s="226" customFormat="true" ht="12.8" hidden="false" customHeight="false" outlineLevel="0" collapsed="false">
      <c r="B1367" s="227"/>
      <c r="C1367" s="228"/>
      <c r="D1367" s="229" t="s">
        <v>154</v>
      </c>
      <c r="E1367" s="230"/>
      <c r="F1367" s="231" t="s">
        <v>1520</v>
      </c>
      <c r="G1367" s="228"/>
      <c r="H1367" s="232" t="n">
        <v>16.58</v>
      </c>
      <c r="I1367" s="233"/>
      <c r="J1367" s="228"/>
      <c r="K1367" s="228"/>
      <c r="L1367" s="234"/>
      <c r="M1367" s="235"/>
      <c r="N1367" s="236"/>
      <c r="O1367" s="236"/>
      <c r="P1367" s="236"/>
      <c r="Q1367" s="236"/>
      <c r="R1367" s="236"/>
      <c r="S1367" s="236"/>
      <c r="T1367" s="237"/>
      <c r="AT1367" s="238" t="s">
        <v>154</v>
      </c>
      <c r="AU1367" s="238" t="s">
        <v>85</v>
      </c>
      <c r="AV1367" s="226" t="s">
        <v>85</v>
      </c>
      <c r="AW1367" s="226" t="s">
        <v>31</v>
      </c>
      <c r="AX1367" s="226" t="s">
        <v>75</v>
      </c>
      <c r="AY1367" s="238" t="s">
        <v>146</v>
      </c>
    </row>
    <row r="1368" s="251" customFormat="true" ht="12.8" hidden="false" customHeight="false" outlineLevel="0" collapsed="false">
      <c r="B1368" s="252"/>
      <c r="C1368" s="253"/>
      <c r="D1368" s="229" t="s">
        <v>154</v>
      </c>
      <c r="E1368" s="254"/>
      <c r="F1368" s="255" t="s">
        <v>1387</v>
      </c>
      <c r="G1368" s="253"/>
      <c r="H1368" s="256" t="n">
        <v>208.28</v>
      </c>
      <c r="I1368" s="257"/>
      <c r="J1368" s="253"/>
      <c r="K1368" s="253"/>
      <c r="L1368" s="258"/>
      <c r="M1368" s="259"/>
      <c r="N1368" s="260"/>
      <c r="O1368" s="260"/>
      <c r="P1368" s="260"/>
      <c r="Q1368" s="260"/>
      <c r="R1368" s="260"/>
      <c r="S1368" s="260"/>
      <c r="T1368" s="261"/>
      <c r="AT1368" s="262" t="s">
        <v>154</v>
      </c>
      <c r="AU1368" s="262" t="s">
        <v>85</v>
      </c>
      <c r="AV1368" s="251" t="s">
        <v>160</v>
      </c>
      <c r="AW1368" s="251" t="s">
        <v>31</v>
      </c>
      <c r="AX1368" s="251" t="s">
        <v>75</v>
      </c>
      <c r="AY1368" s="262" t="s">
        <v>146</v>
      </c>
    </row>
    <row r="1369" s="226" customFormat="true" ht="12.8" hidden="false" customHeight="false" outlineLevel="0" collapsed="false">
      <c r="B1369" s="227"/>
      <c r="C1369" s="228"/>
      <c r="D1369" s="229" t="s">
        <v>154</v>
      </c>
      <c r="E1369" s="230"/>
      <c r="F1369" s="231" t="s">
        <v>1521</v>
      </c>
      <c r="G1369" s="228"/>
      <c r="H1369" s="232" t="n">
        <v>24.3</v>
      </c>
      <c r="I1369" s="233"/>
      <c r="J1369" s="228"/>
      <c r="K1369" s="228"/>
      <c r="L1369" s="234"/>
      <c r="M1369" s="235"/>
      <c r="N1369" s="236"/>
      <c r="O1369" s="236"/>
      <c r="P1369" s="236"/>
      <c r="Q1369" s="236"/>
      <c r="R1369" s="236"/>
      <c r="S1369" s="236"/>
      <c r="T1369" s="237"/>
      <c r="AT1369" s="238" t="s">
        <v>154</v>
      </c>
      <c r="AU1369" s="238" t="s">
        <v>85</v>
      </c>
      <c r="AV1369" s="226" t="s">
        <v>85</v>
      </c>
      <c r="AW1369" s="226" t="s">
        <v>31</v>
      </c>
      <c r="AX1369" s="226" t="s">
        <v>75</v>
      </c>
      <c r="AY1369" s="238" t="s">
        <v>146</v>
      </c>
    </row>
    <row r="1370" s="226" customFormat="true" ht="12.8" hidden="false" customHeight="false" outlineLevel="0" collapsed="false">
      <c r="B1370" s="227"/>
      <c r="C1370" s="228"/>
      <c r="D1370" s="229" t="s">
        <v>154</v>
      </c>
      <c r="E1370" s="230"/>
      <c r="F1370" s="231" t="s">
        <v>1522</v>
      </c>
      <c r="G1370" s="228"/>
      <c r="H1370" s="232" t="n">
        <v>18.9</v>
      </c>
      <c r="I1370" s="233"/>
      <c r="J1370" s="228"/>
      <c r="K1370" s="228"/>
      <c r="L1370" s="234"/>
      <c r="M1370" s="235"/>
      <c r="N1370" s="236"/>
      <c r="O1370" s="236"/>
      <c r="P1370" s="236"/>
      <c r="Q1370" s="236"/>
      <c r="R1370" s="236"/>
      <c r="S1370" s="236"/>
      <c r="T1370" s="237"/>
      <c r="AT1370" s="238" t="s">
        <v>154</v>
      </c>
      <c r="AU1370" s="238" t="s">
        <v>85</v>
      </c>
      <c r="AV1370" s="226" t="s">
        <v>85</v>
      </c>
      <c r="AW1370" s="226" t="s">
        <v>31</v>
      </c>
      <c r="AX1370" s="226" t="s">
        <v>75</v>
      </c>
      <c r="AY1370" s="238" t="s">
        <v>146</v>
      </c>
    </row>
    <row r="1371" s="226" customFormat="true" ht="12.8" hidden="false" customHeight="false" outlineLevel="0" collapsed="false">
      <c r="B1371" s="227"/>
      <c r="C1371" s="228"/>
      <c r="D1371" s="229" t="s">
        <v>154</v>
      </c>
      <c r="E1371" s="230"/>
      <c r="F1371" s="231" t="s">
        <v>1523</v>
      </c>
      <c r="G1371" s="228"/>
      <c r="H1371" s="232" t="n">
        <v>24.48</v>
      </c>
      <c r="I1371" s="233"/>
      <c r="J1371" s="228"/>
      <c r="K1371" s="228"/>
      <c r="L1371" s="234"/>
      <c r="M1371" s="235"/>
      <c r="N1371" s="236"/>
      <c r="O1371" s="236"/>
      <c r="P1371" s="236"/>
      <c r="Q1371" s="236"/>
      <c r="R1371" s="236"/>
      <c r="S1371" s="236"/>
      <c r="T1371" s="237"/>
      <c r="AT1371" s="238" t="s">
        <v>154</v>
      </c>
      <c r="AU1371" s="238" t="s">
        <v>85</v>
      </c>
      <c r="AV1371" s="226" t="s">
        <v>85</v>
      </c>
      <c r="AW1371" s="226" t="s">
        <v>31</v>
      </c>
      <c r="AX1371" s="226" t="s">
        <v>75</v>
      </c>
      <c r="AY1371" s="238" t="s">
        <v>146</v>
      </c>
    </row>
    <row r="1372" s="226" customFormat="true" ht="12.8" hidden="false" customHeight="false" outlineLevel="0" collapsed="false">
      <c r="B1372" s="227"/>
      <c r="C1372" s="228"/>
      <c r="D1372" s="229" t="s">
        <v>154</v>
      </c>
      <c r="E1372" s="230"/>
      <c r="F1372" s="231" t="s">
        <v>1524</v>
      </c>
      <c r="G1372" s="228"/>
      <c r="H1372" s="232" t="n">
        <v>18</v>
      </c>
      <c r="I1372" s="233"/>
      <c r="J1372" s="228"/>
      <c r="K1372" s="228"/>
      <c r="L1372" s="234"/>
      <c r="M1372" s="235"/>
      <c r="N1372" s="236"/>
      <c r="O1372" s="236"/>
      <c r="P1372" s="236"/>
      <c r="Q1372" s="236"/>
      <c r="R1372" s="236"/>
      <c r="S1372" s="236"/>
      <c r="T1372" s="237"/>
      <c r="AT1372" s="238" t="s">
        <v>154</v>
      </c>
      <c r="AU1372" s="238" t="s">
        <v>85</v>
      </c>
      <c r="AV1372" s="226" t="s">
        <v>85</v>
      </c>
      <c r="AW1372" s="226" t="s">
        <v>31</v>
      </c>
      <c r="AX1372" s="226" t="s">
        <v>75</v>
      </c>
      <c r="AY1372" s="238" t="s">
        <v>146</v>
      </c>
    </row>
    <row r="1373" s="226" customFormat="true" ht="12.8" hidden="false" customHeight="false" outlineLevel="0" collapsed="false">
      <c r="B1373" s="227"/>
      <c r="C1373" s="228"/>
      <c r="D1373" s="229" t="s">
        <v>154</v>
      </c>
      <c r="E1373" s="230"/>
      <c r="F1373" s="231" t="s">
        <v>1525</v>
      </c>
      <c r="G1373" s="228"/>
      <c r="H1373" s="232" t="n">
        <v>15.12</v>
      </c>
      <c r="I1373" s="233"/>
      <c r="J1373" s="228"/>
      <c r="K1373" s="228"/>
      <c r="L1373" s="234"/>
      <c r="M1373" s="235"/>
      <c r="N1373" s="236"/>
      <c r="O1373" s="236"/>
      <c r="P1373" s="236"/>
      <c r="Q1373" s="236"/>
      <c r="R1373" s="236"/>
      <c r="S1373" s="236"/>
      <c r="T1373" s="237"/>
      <c r="AT1373" s="238" t="s">
        <v>154</v>
      </c>
      <c r="AU1373" s="238" t="s">
        <v>85</v>
      </c>
      <c r="AV1373" s="226" t="s">
        <v>85</v>
      </c>
      <c r="AW1373" s="226" t="s">
        <v>31</v>
      </c>
      <c r="AX1373" s="226" t="s">
        <v>75</v>
      </c>
      <c r="AY1373" s="238" t="s">
        <v>146</v>
      </c>
    </row>
    <row r="1374" s="251" customFormat="true" ht="12.8" hidden="false" customHeight="false" outlineLevel="0" collapsed="false">
      <c r="B1374" s="252"/>
      <c r="C1374" s="253"/>
      <c r="D1374" s="229" t="s">
        <v>154</v>
      </c>
      <c r="E1374" s="254"/>
      <c r="F1374" s="255" t="s">
        <v>1347</v>
      </c>
      <c r="G1374" s="253"/>
      <c r="H1374" s="256" t="n">
        <v>100.8</v>
      </c>
      <c r="I1374" s="257"/>
      <c r="J1374" s="253"/>
      <c r="K1374" s="253"/>
      <c r="L1374" s="258"/>
      <c r="M1374" s="259"/>
      <c r="N1374" s="260"/>
      <c r="O1374" s="260"/>
      <c r="P1374" s="260"/>
      <c r="Q1374" s="260"/>
      <c r="R1374" s="260"/>
      <c r="S1374" s="260"/>
      <c r="T1374" s="261"/>
      <c r="AT1374" s="262" t="s">
        <v>154</v>
      </c>
      <c r="AU1374" s="262" t="s">
        <v>85</v>
      </c>
      <c r="AV1374" s="251" t="s">
        <v>160</v>
      </c>
      <c r="AW1374" s="251" t="s">
        <v>31</v>
      </c>
      <c r="AX1374" s="251" t="s">
        <v>75</v>
      </c>
      <c r="AY1374" s="262" t="s">
        <v>146</v>
      </c>
    </row>
    <row r="1375" s="239" customFormat="true" ht="12.8" hidden="false" customHeight="false" outlineLevel="0" collapsed="false">
      <c r="B1375" s="240"/>
      <c r="C1375" s="241"/>
      <c r="D1375" s="229" t="s">
        <v>154</v>
      </c>
      <c r="E1375" s="242"/>
      <c r="F1375" s="243" t="s">
        <v>159</v>
      </c>
      <c r="G1375" s="241"/>
      <c r="H1375" s="244" t="n">
        <v>709.97</v>
      </c>
      <c r="I1375" s="245"/>
      <c r="J1375" s="241"/>
      <c r="K1375" s="241"/>
      <c r="L1375" s="246"/>
      <c r="M1375" s="247"/>
      <c r="N1375" s="248"/>
      <c r="O1375" s="248"/>
      <c r="P1375" s="248"/>
      <c r="Q1375" s="248"/>
      <c r="R1375" s="248"/>
      <c r="S1375" s="248"/>
      <c r="T1375" s="249"/>
      <c r="AT1375" s="250" t="s">
        <v>154</v>
      </c>
      <c r="AU1375" s="250" t="s">
        <v>85</v>
      </c>
      <c r="AV1375" s="239" t="s">
        <v>152</v>
      </c>
      <c r="AW1375" s="239" t="s">
        <v>31</v>
      </c>
      <c r="AX1375" s="239" t="s">
        <v>83</v>
      </c>
      <c r="AY1375" s="250" t="s">
        <v>146</v>
      </c>
    </row>
    <row r="1376" s="31" customFormat="true" ht="24.15" hidden="false" customHeight="true" outlineLevel="0" collapsed="false">
      <c r="A1376" s="24"/>
      <c r="B1376" s="25"/>
      <c r="C1376" s="212" t="s">
        <v>1526</v>
      </c>
      <c r="D1376" s="212" t="s">
        <v>148</v>
      </c>
      <c r="E1376" s="213" t="s">
        <v>1527</v>
      </c>
      <c r="F1376" s="214" t="s">
        <v>1528</v>
      </c>
      <c r="G1376" s="215" t="s">
        <v>227</v>
      </c>
      <c r="H1376" s="216" t="n">
        <v>42598.2</v>
      </c>
      <c r="I1376" s="217"/>
      <c r="J1376" s="218" t="n">
        <f aca="false">ROUND(I1376*H1376,2)</f>
        <v>0</v>
      </c>
      <c r="K1376" s="219"/>
      <c r="L1376" s="30"/>
      <c r="M1376" s="220"/>
      <c r="N1376" s="221" t="s">
        <v>40</v>
      </c>
      <c r="O1376" s="74"/>
      <c r="P1376" s="222" t="n">
        <f aca="false">O1376*H1376</f>
        <v>0</v>
      </c>
      <c r="Q1376" s="222" t="n">
        <v>0</v>
      </c>
      <c r="R1376" s="222" t="n">
        <f aca="false">Q1376*H1376</f>
        <v>0</v>
      </c>
      <c r="S1376" s="222" t="n">
        <v>0</v>
      </c>
      <c r="T1376" s="223" t="n">
        <f aca="false">S1376*H1376</f>
        <v>0</v>
      </c>
      <c r="U1376" s="24"/>
      <c r="V1376" s="24"/>
      <c r="W1376" s="24"/>
      <c r="X1376" s="24"/>
      <c r="Y1376" s="24"/>
      <c r="Z1376" s="24"/>
      <c r="AA1376" s="24"/>
      <c r="AB1376" s="24"/>
      <c r="AC1376" s="24"/>
      <c r="AD1376" s="24"/>
      <c r="AE1376" s="24"/>
      <c r="AR1376" s="224" t="s">
        <v>152</v>
      </c>
      <c r="AT1376" s="224" t="s">
        <v>148</v>
      </c>
      <c r="AU1376" s="224" t="s">
        <v>85</v>
      </c>
      <c r="AY1376" s="3" t="s">
        <v>146</v>
      </c>
      <c r="BE1376" s="225" t="n">
        <f aca="false">IF(N1376="základní",J1376,0)</f>
        <v>0</v>
      </c>
      <c r="BF1376" s="225" t="n">
        <f aca="false">IF(N1376="snížená",J1376,0)</f>
        <v>0</v>
      </c>
      <c r="BG1376" s="225" t="n">
        <f aca="false">IF(N1376="zákl. přenesená",J1376,0)</f>
        <v>0</v>
      </c>
      <c r="BH1376" s="225" t="n">
        <f aca="false">IF(N1376="sníž. přenesená",J1376,0)</f>
        <v>0</v>
      </c>
      <c r="BI1376" s="225" t="n">
        <f aca="false">IF(N1376="nulová",J1376,0)</f>
        <v>0</v>
      </c>
      <c r="BJ1376" s="3" t="s">
        <v>83</v>
      </c>
      <c r="BK1376" s="225" t="n">
        <f aca="false">ROUND(I1376*H1376,2)</f>
        <v>0</v>
      </c>
      <c r="BL1376" s="3" t="s">
        <v>152</v>
      </c>
      <c r="BM1376" s="224" t="s">
        <v>1529</v>
      </c>
    </row>
    <row r="1377" s="226" customFormat="true" ht="12.8" hidden="false" customHeight="false" outlineLevel="0" collapsed="false">
      <c r="B1377" s="227"/>
      <c r="C1377" s="228"/>
      <c r="D1377" s="229" t="s">
        <v>154</v>
      </c>
      <c r="E1377" s="230"/>
      <c r="F1377" s="231" t="s">
        <v>1530</v>
      </c>
      <c r="G1377" s="228"/>
      <c r="H1377" s="232" t="n">
        <v>42598.2</v>
      </c>
      <c r="I1377" s="233"/>
      <c r="J1377" s="228"/>
      <c r="K1377" s="228"/>
      <c r="L1377" s="234"/>
      <c r="M1377" s="235"/>
      <c r="N1377" s="236"/>
      <c r="O1377" s="236"/>
      <c r="P1377" s="236"/>
      <c r="Q1377" s="236"/>
      <c r="R1377" s="236"/>
      <c r="S1377" s="236"/>
      <c r="T1377" s="237"/>
      <c r="AT1377" s="238" t="s">
        <v>154</v>
      </c>
      <c r="AU1377" s="238" t="s">
        <v>85</v>
      </c>
      <c r="AV1377" s="226" t="s">
        <v>85</v>
      </c>
      <c r="AW1377" s="226" t="s">
        <v>31</v>
      </c>
      <c r="AX1377" s="226" t="s">
        <v>83</v>
      </c>
      <c r="AY1377" s="238" t="s">
        <v>146</v>
      </c>
    </row>
    <row r="1378" s="31" customFormat="true" ht="24.15" hidden="false" customHeight="true" outlineLevel="0" collapsed="false">
      <c r="A1378" s="24"/>
      <c r="B1378" s="25"/>
      <c r="C1378" s="212" t="s">
        <v>1531</v>
      </c>
      <c r="D1378" s="212" t="s">
        <v>148</v>
      </c>
      <c r="E1378" s="213" t="s">
        <v>1532</v>
      </c>
      <c r="F1378" s="214" t="s">
        <v>1533</v>
      </c>
      <c r="G1378" s="215" t="s">
        <v>227</v>
      </c>
      <c r="H1378" s="216" t="n">
        <v>697.5</v>
      </c>
      <c r="I1378" s="217"/>
      <c r="J1378" s="218" t="n">
        <f aca="false">ROUND(I1378*H1378,2)</f>
        <v>0</v>
      </c>
      <c r="K1378" s="219"/>
      <c r="L1378" s="30"/>
      <c r="M1378" s="220"/>
      <c r="N1378" s="221" t="s">
        <v>40</v>
      </c>
      <c r="O1378" s="74"/>
      <c r="P1378" s="222" t="n">
        <f aca="false">O1378*H1378</f>
        <v>0</v>
      </c>
      <c r="Q1378" s="222" t="n">
        <v>0.00013</v>
      </c>
      <c r="R1378" s="222" t="n">
        <f aca="false">Q1378*H1378</f>
        <v>0.090675</v>
      </c>
      <c r="S1378" s="222" t="n">
        <v>0</v>
      </c>
      <c r="T1378" s="223" t="n">
        <f aca="false">S1378*H1378</f>
        <v>0</v>
      </c>
      <c r="U1378" s="24"/>
      <c r="V1378" s="24"/>
      <c r="W1378" s="24"/>
      <c r="X1378" s="24"/>
      <c r="Y1378" s="24"/>
      <c r="Z1378" s="24"/>
      <c r="AA1378" s="24"/>
      <c r="AB1378" s="24"/>
      <c r="AC1378" s="24"/>
      <c r="AD1378" s="24"/>
      <c r="AE1378" s="24"/>
      <c r="AR1378" s="224" t="s">
        <v>152</v>
      </c>
      <c r="AT1378" s="224" t="s">
        <v>148</v>
      </c>
      <c r="AU1378" s="224" t="s">
        <v>85</v>
      </c>
      <c r="AY1378" s="3" t="s">
        <v>146</v>
      </c>
      <c r="BE1378" s="225" t="n">
        <f aca="false">IF(N1378="základní",J1378,0)</f>
        <v>0</v>
      </c>
      <c r="BF1378" s="225" t="n">
        <f aca="false">IF(N1378="snížená",J1378,0)</f>
        <v>0</v>
      </c>
      <c r="BG1378" s="225" t="n">
        <f aca="false">IF(N1378="zákl. přenesená",J1378,0)</f>
        <v>0</v>
      </c>
      <c r="BH1378" s="225" t="n">
        <f aca="false">IF(N1378="sníž. přenesená",J1378,0)</f>
        <v>0</v>
      </c>
      <c r="BI1378" s="225" t="n">
        <f aca="false">IF(N1378="nulová",J1378,0)</f>
        <v>0</v>
      </c>
      <c r="BJ1378" s="3" t="s">
        <v>83</v>
      </c>
      <c r="BK1378" s="225" t="n">
        <f aca="false">ROUND(I1378*H1378,2)</f>
        <v>0</v>
      </c>
      <c r="BL1378" s="3" t="s">
        <v>152</v>
      </c>
      <c r="BM1378" s="224" t="s">
        <v>1534</v>
      </c>
    </row>
    <row r="1379" s="226" customFormat="true" ht="12.8" hidden="false" customHeight="false" outlineLevel="0" collapsed="false">
      <c r="B1379" s="227"/>
      <c r="C1379" s="228"/>
      <c r="D1379" s="229" t="s">
        <v>154</v>
      </c>
      <c r="E1379" s="230"/>
      <c r="F1379" s="231" t="s">
        <v>1535</v>
      </c>
      <c r="G1379" s="228"/>
      <c r="H1379" s="232" t="n">
        <v>210</v>
      </c>
      <c r="I1379" s="233"/>
      <c r="J1379" s="228"/>
      <c r="K1379" s="228"/>
      <c r="L1379" s="234"/>
      <c r="M1379" s="235"/>
      <c r="N1379" s="236"/>
      <c r="O1379" s="236"/>
      <c r="P1379" s="236"/>
      <c r="Q1379" s="236"/>
      <c r="R1379" s="236"/>
      <c r="S1379" s="236"/>
      <c r="T1379" s="237"/>
      <c r="AT1379" s="238" t="s">
        <v>154</v>
      </c>
      <c r="AU1379" s="238" t="s">
        <v>85</v>
      </c>
      <c r="AV1379" s="226" t="s">
        <v>85</v>
      </c>
      <c r="AW1379" s="226" t="s">
        <v>31</v>
      </c>
      <c r="AX1379" s="226" t="s">
        <v>75</v>
      </c>
      <c r="AY1379" s="238" t="s">
        <v>146</v>
      </c>
    </row>
    <row r="1380" s="226" customFormat="true" ht="12.8" hidden="false" customHeight="false" outlineLevel="0" collapsed="false">
      <c r="B1380" s="227"/>
      <c r="C1380" s="228"/>
      <c r="D1380" s="229" t="s">
        <v>154</v>
      </c>
      <c r="E1380" s="230"/>
      <c r="F1380" s="231" t="s">
        <v>1536</v>
      </c>
      <c r="G1380" s="228"/>
      <c r="H1380" s="232" t="n">
        <v>188.4</v>
      </c>
      <c r="I1380" s="233"/>
      <c r="J1380" s="228"/>
      <c r="K1380" s="228"/>
      <c r="L1380" s="234"/>
      <c r="M1380" s="235"/>
      <c r="N1380" s="236"/>
      <c r="O1380" s="236"/>
      <c r="P1380" s="236"/>
      <c r="Q1380" s="236"/>
      <c r="R1380" s="236"/>
      <c r="S1380" s="236"/>
      <c r="T1380" s="237"/>
      <c r="AT1380" s="238" t="s">
        <v>154</v>
      </c>
      <c r="AU1380" s="238" t="s">
        <v>85</v>
      </c>
      <c r="AV1380" s="226" t="s">
        <v>85</v>
      </c>
      <c r="AW1380" s="226" t="s">
        <v>31</v>
      </c>
      <c r="AX1380" s="226" t="s">
        <v>75</v>
      </c>
      <c r="AY1380" s="238" t="s">
        <v>146</v>
      </c>
    </row>
    <row r="1381" s="226" customFormat="true" ht="12.8" hidden="false" customHeight="false" outlineLevel="0" collapsed="false">
      <c r="B1381" s="227"/>
      <c r="C1381" s="228"/>
      <c r="D1381" s="229" t="s">
        <v>154</v>
      </c>
      <c r="E1381" s="230"/>
      <c r="F1381" s="231" t="s">
        <v>1537</v>
      </c>
      <c r="G1381" s="228"/>
      <c r="H1381" s="232" t="n">
        <v>188.5</v>
      </c>
      <c r="I1381" s="233"/>
      <c r="J1381" s="228"/>
      <c r="K1381" s="228"/>
      <c r="L1381" s="234"/>
      <c r="M1381" s="235"/>
      <c r="N1381" s="236"/>
      <c r="O1381" s="236"/>
      <c r="P1381" s="236"/>
      <c r="Q1381" s="236"/>
      <c r="R1381" s="236"/>
      <c r="S1381" s="236"/>
      <c r="T1381" s="237"/>
      <c r="AT1381" s="238" t="s">
        <v>154</v>
      </c>
      <c r="AU1381" s="238" t="s">
        <v>85</v>
      </c>
      <c r="AV1381" s="226" t="s">
        <v>85</v>
      </c>
      <c r="AW1381" s="226" t="s">
        <v>31</v>
      </c>
      <c r="AX1381" s="226" t="s">
        <v>75</v>
      </c>
      <c r="AY1381" s="238" t="s">
        <v>146</v>
      </c>
    </row>
    <row r="1382" s="226" customFormat="true" ht="12.8" hidden="false" customHeight="false" outlineLevel="0" collapsed="false">
      <c r="B1382" s="227"/>
      <c r="C1382" s="228"/>
      <c r="D1382" s="229" t="s">
        <v>154</v>
      </c>
      <c r="E1382" s="230"/>
      <c r="F1382" s="231" t="s">
        <v>1538</v>
      </c>
      <c r="G1382" s="228"/>
      <c r="H1382" s="232" t="n">
        <v>110.6</v>
      </c>
      <c r="I1382" s="233"/>
      <c r="J1382" s="228"/>
      <c r="K1382" s="228"/>
      <c r="L1382" s="234"/>
      <c r="M1382" s="235"/>
      <c r="N1382" s="236"/>
      <c r="O1382" s="236"/>
      <c r="P1382" s="236"/>
      <c r="Q1382" s="236"/>
      <c r="R1382" s="236"/>
      <c r="S1382" s="236"/>
      <c r="T1382" s="237"/>
      <c r="AT1382" s="238" t="s">
        <v>154</v>
      </c>
      <c r="AU1382" s="238" t="s">
        <v>85</v>
      </c>
      <c r="AV1382" s="226" t="s">
        <v>85</v>
      </c>
      <c r="AW1382" s="226" t="s">
        <v>31</v>
      </c>
      <c r="AX1382" s="226" t="s">
        <v>75</v>
      </c>
      <c r="AY1382" s="238" t="s">
        <v>146</v>
      </c>
    </row>
    <row r="1383" s="239" customFormat="true" ht="12.8" hidden="false" customHeight="false" outlineLevel="0" collapsed="false">
      <c r="B1383" s="240"/>
      <c r="C1383" s="241"/>
      <c r="D1383" s="229" t="s">
        <v>154</v>
      </c>
      <c r="E1383" s="242"/>
      <c r="F1383" s="243" t="s">
        <v>159</v>
      </c>
      <c r="G1383" s="241"/>
      <c r="H1383" s="244" t="n">
        <v>697.5</v>
      </c>
      <c r="I1383" s="245"/>
      <c r="J1383" s="241"/>
      <c r="K1383" s="241"/>
      <c r="L1383" s="246"/>
      <c r="M1383" s="247"/>
      <c r="N1383" s="248"/>
      <c r="O1383" s="248"/>
      <c r="P1383" s="248"/>
      <c r="Q1383" s="248"/>
      <c r="R1383" s="248"/>
      <c r="S1383" s="248"/>
      <c r="T1383" s="249"/>
      <c r="AT1383" s="250" t="s">
        <v>154</v>
      </c>
      <c r="AU1383" s="250" t="s">
        <v>85</v>
      </c>
      <c r="AV1383" s="239" t="s">
        <v>152</v>
      </c>
      <c r="AW1383" s="239" t="s">
        <v>31</v>
      </c>
      <c r="AX1383" s="239" t="s">
        <v>83</v>
      </c>
      <c r="AY1383" s="250" t="s">
        <v>146</v>
      </c>
    </row>
    <row r="1384" s="31" customFormat="true" ht="24.15" hidden="false" customHeight="true" outlineLevel="0" collapsed="false">
      <c r="A1384" s="24"/>
      <c r="B1384" s="25"/>
      <c r="C1384" s="212" t="s">
        <v>1539</v>
      </c>
      <c r="D1384" s="212" t="s">
        <v>148</v>
      </c>
      <c r="E1384" s="213" t="s">
        <v>1540</v>
      </c>
      <c r="F1384" s="214" t="s">
        <v>1541</v>
      </c>
      <c r="G1384" s="215" t="s">
        <v>227</v>
      </c>
      <c r="H1384" s="216" t="n">
        <v>36.729</v>
      </c>
      <c r="I1384" s="217"/>
      <c r="J1384" s="218" t="n">
        <f aca="false">ROUND(I1384*H1384,2)</f>
        <v>0</v>
      </c>
      <c r="K1384" s="219"/>
      <c r="L1384" s="30"/>
      <c r="M1384" s="220"/>
      <c r="N1384" s="221" t="s">
        <v>40</v>
      </c>
      <c r="O1384" s="74"/>
      <c r="P1384" s="222" t="n">
        <f aca="false">O1384*H1384</f>
        <v>0</v>
      </c>
      <c r="Q1384" s="222" t="n">
        <v>0</v>
      </c>
      <c r="R1384" s="222" t="n">
        <f aca="false">Q1384*H1384</f>
        <v>0</v>
      </c>
      <c r="S1384" s="222" t="n">
        <v>0</v>
      </c>
      <c r="T1384" s="223" t="n">
        <f aca="false">S1384*H1384</f>
        <v>0</v>
      </c>
      <c r="U1384" s="24"/>
      <c r="V1384" s="24"/>
      <c r="W1384" s="24"/>
      <c r="X1384" s="24"/>
      <c r="Y1384" s="24"/>
      <c r="Z1384" s="24"/>
      <c r="AA1384" s="24"/>
      <c r="AB1384" s="24"/>
      <c r="AC1384" s="24"/>
      <c r="AD1384" s="24"/>
      <c r="AE1384" s="24"/>
      <c r="AR1384" s="224" t="s">
        <v>152</v>
      </c>
      <c r="AT1384" s="224" t="s">
        <v>148</v>
      </c>
      <c r="AU1384" s="224" t="s">
        <v>85</v>
      </c>
      <c r="AY1384" s="3" t="s">
        <v>146</v>
      </c>
      <c r="BE1384" s="225" t="n">
        <f aca="false">IF(N1384="základní",J1384,0)</f>
        <v>0</v>
      </c>
      <c r="BF1384" s="225" t="n">
        <f aca="false">IF(N1384="snížená",J1384,0)</f>
        <v>0</v>
      </c>
      <c r="BG1384" s="225" t="n">
        <f aca="false">IF(N1384="zákl. přenesená",J1384,0)</f>
        <v>0</v>
      </c>
      <c r="BH1384" s="225" t="n">
        <f aca="false">IF(N1384="sníž. přenesená",J1384,0)</f>
        <v>0</v>
      </c>
      <c r="BI1384" s="225" t="n">
        <f aca="false">IF(N1384="nulová",J1384,0)</f>
        <v>0</v>
      </c>
      <c r="BJ1384" s="3" t="s">
        <v>83</v>
      </c>
      <c r="BK1384" s="225" t="n">
        <f aca="false">ROUND(I1384*H1384,2)</f>
        <v>0</v>
      </c>
      <c r="BL1384" s="3" t="s">
        <v>152</v>
      </c>
      <c r="BM1384" s="224" t="s">
        <v>1542</v>
      </c>
    </row>
    <row r="1385" s="226" customFormat="true" ht="12.8" hidden="false" customHeight="false" outlineLevel="0" collapsed="false">
      <c r="B1385" s="227"/>
      <c r="C1385" s="228"/>
      <c r="D1385" s="229" t="s">
        <v>154</v>
      </c>
      <c r="E1385" s="230"/>
      <c r="F1385" s="231" t="s">
        <v>1543</v>
      </c>
      <c r="G1385" s="228"/>
      <c r="H1385" s="232" t="n">
        <v>36.729</v>
      </c>
      <c r="I1385" s="233"/>
      <c r="J1385" s="228"/>
      <c r="K1385" s="228"/>
      <c r="L1385" s="234"/>
      <c r="M1385" s="235"/>
      <c r="N1385" s="236"/>
      <c r="O1385" s="236"/>
      <c r="P1385" s="236"/>
      <c r="Q1385" s="236"/>
      <c r="R1385" s="236"/>
      <c r="S1385" s="236"/>
      <c r="T1385" s="237"/>
      <c r="AT1385" s="238" t="s">
        <v>154</v>
      </c>
      <c r="AU1385" s="238" t="s">
        <v>85</v>
      </c>
      <c r="AV1385" s="226" t="s">
        <v>85</v>
      </c>
      <c r="AW1385" s="226" t="s">
        <v>31</v>
      </c>
      <c r="AX1385" s="226" t="s">
        <v>83</v>
      </c>
      <c r="AY1385" s="238" t="s">
        <v>146</v>
      </c>
    </row>
    <row r="1386" s="31" customFormat="true" ht="24.15" hidden="false" customHeight="true" outlineLevel="0" collapsed="false">
      <c r="A1386" s="24"/>
      <c r="B1386" s="25"/>
      <c r="C1386" s="212" t="s">
        <v>1544</v>
      </c>
      <c r="D1386" s="212" t="s">
        <v>148</v>
      </c>
      <c r="E1386" s="213" t="s">
        <v>1545</v>
      </c>
      <c r="F1386" s="214" t="s">
        <v>1546</v>
      </c>
      <c r="G1386" s="215" t="s">
        <v>227</v>
      </c>
      <c r="H1386" s="216" t="n">
        <v>918.225</v>
      </c>
      <c r="I1386" s="217"/>
      <c r="J1386" s="218" t="n">
        <f aca="false">ROUND(I1386*H1386,2)</f>
        <v>0</v>
      </c>
      <c r="K1386" s="219"/>
      <c r="L1386" s="30"/>
      <c r="M1386" s="220"/>
      <c r="N1386" s="221" t="s">
        <v>40</v>
      </c>
      <c r="O1386" s="74"/>
      <c r="P1386" s="222" t="n">
        <f aca="false">O1386*H1386</f>
        <v>0</v>
      </c>
      <c r="Q1386" s="222" t="n">
        <v>0</v>
      </c>
      <c r="R1386" s="222" t="n">
        <f aca="false">Q1386*H1386</f>
        <v>0</v>
      </c>
      <c r="S1386" s="222" t="n">
        <v>0</v>
      </c>
      <c r="T1386" s="223" t="n">
        <f aca="false">S1386*H1386</f>
        <v>0</v>
      </c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R1386" s="224" t="s">
        <v>152</v>
      </c>
      <c r="AT1386" s="224" t="s">
        <v>148</v>
      </c>
      <c r="AU1386" s="224" t="s">
        <v>85</v>
      </c>
      <c r="AY1386" s="3" t="s">
        <v>146</v>
      </c>
      <c r="BE1386" s="225" t="n">
        <f aca="false">IF(N1386="základní",J1386,0)</f>
        <v>0</v>
      </c>
      <c r="BF1386" s="225" t="n">
        <f aca="false">IF(N1386="snížená",J1386,0)</f>
        <v>0</v>
      </c>
      <c r="BG1386" s="225" t="n">
        <f aca="false">IF(N1386="zákl. přenesená",J1386,0)</f>
        <v>0</v>
      </c>
      <c r="BH1386" s="225" t="n">
        <f aca="false">IF(N1386="sníž. přenesená",J1386,0)</f>
        <v>0</v>
      </c>
      <c r="BI1386" s="225" t="n">
        <f aca="false">IF(N1386="nulová",J1386,0)</f>
        <v>0</v>
      </c>
      <c r="BJ1386" s="3" t="s">
        <v>83</v>
      </c>
      <c r="BK1386" s="225" t="n">
        <f aca="false">ROUND(I1386*H1386,2)</f>
        <v>0</v>
      </c>
      <c r="BL1386" s="3" t="s">
        <v>152</v>
      </c>
      <c r="BM1386" s="224" t="s">
        <v>1547</v>
      </c>
    </row>
    <row r="1387" s="226" customFormat="true" ht="12.8" hidden="false" customHeight="false" outlineLevel="0" collapsed="false">
      <c r="B1387" s="227"/>
      <c r="C1387" s="228"/>
      <c r="D1387" s="229" t="s">
        <v>154</v>
      </c>
      <c r="E1387" s="230"/>
      <c r="F1387" s="231" t="s">
        <v>1548</v>
      </c>
      <c r="G1387" s="228"/>
      <c r="H1387" s="232" t="n">
        <v>918.225</v>
      </c>
      <c r="I1387" s="233"/>
      <c r="J1387" s="228"/>
      <c r="K1387" s="228"/>
      <c r="L1387" s="234"/>
      <c r="M1387" s="235"/>
      <c r="N1387" s="236"/>
      <c r="O1387" s="236"/>
      <c r="P1387" s="236"/>
      <c r="Q1387" s="236"/>
      <c r="R1387" s="236"/>
      <c r="S1387" s="236"/>
      <c r="T1387" s="237"/>
      <c r="AT1387" s="238" t="s">
        <v>154</v>
      </c>
      <c r="AU1387" s="238" t="s">
        <v>85</v>
      </c>
      <c r="AV1387" s="226" t="s">
        <v>85</v>
      </c>
      <c r="AW1387" s="226" t="s">
        <v>31</v>
      </c>
      <c r="AX1387" s="226" t="s">
        <v>83</v>
      </c>
      <c r="AY1387" s="238" t="s">
        <v>146</v>
      </c>
    </row>
    <row r="1388" s="31" customFormat="true" ht="24.15" hidden="false" customHeight="true" outlineLevel="0" collapsed="false">
      <c r="A1388" s="24"/>
      <c r="B1388" s="25"/>
      <c r="C1388" s="212" t="s">
        <v>1549</v>
      </c>
      <c r="D1388" s="212" t="s">
        <v>148</v>
      </c>
      <c r="E1388" s="213" t="s">
        <v>1550</v>
      </c>
      <c r="F1388" s="214" t="s">
        <v>1551</v>
      </c>
      <c r="G1388" s="215" t="s">
        <v>227</v>
      </c>
      <c r="H1388" s="216" t="n">
        <v>36.729</v>
      </c>
      <c r="I1388" s="217"/>
      <c r="J1388" s="218" t="n">
        <f aca="false">ROUND(I1388*H1388,2)</f>
        <v>0</v>
      </c>
      <c r="K1388" s="219"/>
      <c r="L1388" s="30"/>
      <c r="M1388" s="220"/>
      <c r="N1388" s="221" t="s">
        <v>40</v>
      </c>
      <c r="O1388" s="74"/>
      <c r="P1388" s="222" t="n">
        <f aca="false">O1388*H1388</f>
        <v>0</v>
      </c>
      <c r="Q1388" s="222" t="n">
        <v>0</v>
      </c>
      <c r="R1388" s="222" t="n">
        <f aca="false">Q1388*H1388</f>
        <v>0</v>
      </c>
      <c r="S1388" s="222" t="n">
        <v>0</v>
      </c>
      <c r="T1388" s="223" t="n">
        <f aca="false">S1388*H1388</f>
        <v>0</v>
      </c>
      <c r="U1388" s="24"/>
      <c r="V1388" s="24"/>
      <c r="W1388" s="24"/>
      <c r="X1388" s="24"/>
      <c r="Y1388" s="24"/>
      <c r="Z1388" s="24"/>
      <c r="AA1388" s="24"/>
      <c r="AB1388" s="24"/>
      <c r="AC1388" s="24"/>
      <c r="AD1388" s="24"/>
      <c r="AE1388" s="24"/>
      <c r="AR1388" s="224" t="s">
        <v>152</v>
      </c>
      <c r="AT1388" s="224" t="s">
        <v>148</v>
      </c>
      <c r="AU1388" s="224" t="s">
        <v>85</v>
      </c>
      <c r="AY1388" s="3" t="s">
        <v>146</v>
      </c>
      <c r="BE1388" s="225" t="n">
        <f aca="false">IF(N1388="základní",J1388,0)</f>
        <v>0</v>
      </c>
      <c r="BF1388" s="225" t="n">
        <f aca="false">IF(N1388="snížená",J1388,0)</f>
        <v>0</v>
      </c>
      <c r="BG1388" s="225" t="n">
        <f aca="false">IF(N1388="zákl. přenesená",J1388,0)</f>
        <v>0</v>
      </c>
      <c r="BH1388" s="225" t="n">
        <f aca="false">IF(N1388="sníž. přenesená",J1388,0)</f>
        <v>0</v>
      </c>
      <c r="BI1388" s="225" t="n">
        <f aca="false">IF(N1388="nulová",J1388,0)</f>
        <v>0</v>
      </c>
      <c r="BJ1388" s="3" t="s">
        <v>83</v>
      </c>
      <c r="BK1388" s="225" t="n">
        <f aca="false">ROUND(I1388*H1388,2)</f>
        <v>0</v>
      </c>
      <c r="BL1388" s="3" t="s">
        <v>152</v>
      </c>
      <c r="BM1388" s="224" t="s">
        <v>1552</v>
      </c>
    </row>
    <row r="1389" s="31" customFormat="true" ht="24.15" hidden="false" customHeight="true" outlineLevel="0" collapsed="false">
      <c r="A1389" s="24"/>
      <c r="B1389" s="25"/>
      <c r="C1389" s="212" t="s">
        <v>1553</v>
      </c>
      <c r="D1389" s="212" t="s">
        <v>148</v>
      </c>
      <c r="E1389" s="213" t="s">
        <v>1554</v>
      </c>
      <c r="F1389" s="214" t="s">
        <v>1555</v>
      </c>
      <c r="G1389" s="215" t="s">
        <v>662</v>
      </c>
      <c r="H1389" s="216" t="n">
        <v>13.8</v>
      </c>
      <c r="I1389" s="217"/>
      <c r="J1389" s="218" t="n">
        <f aca="false">ROUND(I1389*H1389,2)</f>
        <v>0</v>
      </c>
      <c r="K1389" s="219"/>
      <c r="L1389" s="30"/>
      <c r="M1389" s="220"/>
      <c r="N1389" s="221" t="s">
        <v>40</v>
      </c>
      <c r="O1389" s="74"/>
      <c r="P1389" s="222" t="n">
        <f aca="false">O1389*H1389</f>
        <v>0</v>
      </c>
      <c r="Q1389" s="222" t="n">
        <v>0</v>
      </c>
      <c r="R1389" s="222" t="n">
        <f aca="false">Q1389*H1389</f>
        <v>0</v>
      </c>
      <c r="S1389" s="222" t="n">
        <v>0</v>
      </c>
      <c r="T1389" s="223" t="n">
        <f aca="false">S1389*H1389</f>
        <v>0</v>
      </c>
      <c r="U1389" s="24"/>
      <c r="V1389" s="24"/>
      <c r="W1389" s="24"/>
      <c r="X1389" s="24"/>
      <c r="Y1389" s="24"/>
      <c r="Z1389" s="24"/>
      <c r="AA1389" s="24"/>
      <c r="AB1389" s="24"/>
      <c r="AC1389" s="24"/>
      <c r="AD1389" s="24"/>
      <c r="AE1389" s="24"/>
      <c r="AR1389" s="224" t="s">
        <v>152</v>
      </c>
      <c r="AT1389" s="224" t="s">
        <v>148</v>
      </c>
      <c r="AU1389" s="224" t="s">
        <v>85</v>
      </c>
      <c r="AY1389" s="3" t="s">
        <v>146</v>
      </c>
      <c r="BE1389" s="225" t="n">
        <f aca="false">IF(N1389="základní",J1389,0)</f>
        <v>0</v>
      </c>
      <c r="BF1389" s="225" t="n">
        <f aca="false">IF(N1389="snížená",J1389,0)</f>
        <v>0</v>
      </c>
      <c r="BG1389" s="225" t="n">
        <f aca="false">IF(N1389="zákl. přenesená",J1389,0)</f>
        <v>0</v>
      </c>
      <c r="BH1389" s="225" t="n">
        <f aca="false">IF(N1389="sníž. přenesená",J1389,0)</f>
        <v>0</v>
      </c>
      <c r="BI1389" s="225" t="n">
        <f aca="false">IF(N1389="nulová",J1389,0)</f>
        <v>0</v>
      </c>
      <c r="BJ1389" s="3" t="s">
        <v>83</v>
      </c>
      <c r="BK1389" s="225" t="n">
        <f aca="false">ROUND(I1389*H1389,2)</f>
        <v>0</v>
      </c>
      <c r="BL1389" s="3" t="s">
        <v>152</v>
      </c>
      <c r="BM1389" s="224" t="s">
        <v>1556</v>
      </c>
    </row>
    <row r="1390" s="31" customFormat="true" ht="24.15" hidden="false" customHeight="true" outlineLevel="0" collapsed="false">
      <c r="A1390" s="24"/>
      <c r="B1390" s="25"/>
      <c r="C1390" s="212" t="s">
        <v>1557</v>
      </c>
      <c r="D1390" s="212" t="s">
        <v>148</v>
      </c>
      <c r="E1390" s="213" t="s">
        <v>1558</v>
      </c>
      <c r="F1390" s="214" t="s">
        <v>1559</v>
      </c>
      <c r="G1390" s="215" t="s">
        <v>662</v>
      </c>
      <c r="H1390" s="216" t="n">
        <v>345</v>
      </c>
      <c r="I1390" s="217"/>
      <c r="J1390" s="218" t="n">
        <f aca="false">ROUND(I1390*H1390,2)</f>
        <v>0</v>
      </c>
      <c r="K1390" s="219"/>
      <c r="L1390" s="30"/>
      <c r="M1390" s="220"/>
      <c r="N1390" s="221" t="s">
        <v>40</v>
      </c>
      <c r="O1390" s="74"/>
      <c r="P1390" s="222" t="n">
        <f aca="false">O1390*H1390</f>
        <v>0</v>
      </c>
      <c r="Q1390" s="222" t="n">
        <v>0</v>
      </c>
      <c r="R1390" s="222" t="n">
        <f aca="false">Q1390*H1390</f>
        <v>0</v>
      </c>
      <c r="S1390" s="222" t="n">
        <v>0</v>
      </c>
      <c r="T1390" s="223" t="n">
        <f aca="false">S1390*H1390</f>
        <v>0</v>
      </c>
      <c r="U1390" s="24"/>
      <c r="V1390" s="24"/>
      <c r="W1390" s="24"/>
      <c r="X1390" s="24"/>
      <c r="Y1390" s="24"/>
      <c r="Z1390" s="24"/>
      <c r="AA1390" s="24"/>
      <c r="AB1390" s="24"/>
      <c r="AC1390" s="24"/>
      <c r="AD1390" s="24"/>
      <c r="AE1390" s="24"/>
      <c r="AR1390" s="224" t="s">
        <v>152</v>
      </c>
      <c r="AT1390" s="224" t="s">
        <v>148</v>
      </c>
      <c r="AU1390" s="224" t="s">
        <v>85</v>
      </c>
      <c r="AY1390" s="3" t="s">
        <v>146</v>
      </c>
      <c r="BE1390" s="225" t="n">
        <f aca="false">IF(N1390="základní",J1390,0)</f>
        <v>0</v>
      </c>
      <c r="BF1390" s="225" t="n">
        <f aca="false">IF(N1390="snížená",J1390,0)</f>
        <v>0</v>
      </c>
      <c r="BG1390" s="225" t="n">
        <f aca="false">IF(N1390="zákl. přenesená",J1390,0)</f>
        <v>0</v>
      </c>
      <c r="BH1390" s="225" t="n">
        <f aca="false">IF(N1390="sníž. přenesená",J1390,0)</f>
        <v>0</v>
      </c>
      <c r="BI1390" s="225" t="n">
        <f aca="false">IF(N1390="nulová",J1390,0)</f>
        <v>0</v>
      </c>
      <c r="BJ1390" s="3" t="s">
        <v>83</v>
      </c>
      <c r="BK1390" s="225" t="n">
        <f aca="false">ROUND(I1390*H1390,2)</f>
        <v>0</v>
      </c>
      <c r="BL1390" s="3" t="s">
        <v>152</v>
      </c>
      <c r="BM1390" s="224" t="s">
        <v>1560</v>
      </c>
    </row>
    <row r="1391" s="226" customFormat="true" ht="12.8" hidden="false" customHeight="false" outlineLevel="0" collapsed="false">
      <c r="B1391" s="227"/>
      <c r="C1391" s="228"/>
      <c r="D1391" s="229" t="s">
        <v>154</v>
      </c>
      <c r="E1391" s="230"/>
      <c r="F1391" s="231" t="s">
        <v>1561</v>
      </c>
      <c r="G1391" s="228"/>
      <c r="H1391" s="232" t="n">
        <v>345</v>
      </c>
      <c r="I1391" s="233"/>
      <c r="J1391" s="228"/>
      <c r="K1391" s="228"/>
      <c r="L1391" s="234"/>
      <c r="M1391" s="235"/>
      <c r="N1391" s="236"/>
      <c r="O1391" s="236"/>
      <c r="P1391" s="236"/>
      <c r="Q1391" s="236"/>
      <c r="R1391" s="236"/>
      <c r="S1391" s="236"/>
      <c r="T1391" s="237"/>
      <c r="AT1391" s="238" t="s">
        <v>154</v>
      </c>
      <c r="AU1391" s="238" t="s">
        <v>85</v>
      </c>
      <c r="AV1391" s="226" t="s">
        <v>85</v>
      </c>
      <c r="AW1391" s="226" t="s">
        <v>31</v>
      </c>
      <c r="AX1391" s="226" t="s">
        <v>83</v>
      </c>
      <c r="AY1391" s="238" t="s">
        <v>146</v>
      </c>
    </row>
    <row r="1392" s="31" customFormat="true" ht="24.15" hidden="false" customHeight="true" outlineLevel="0" collapsed="false">
      <c r="A1392" s="24"/>
      <c r="B1392" s="25"/>
      <c r="C1392" s="212" t="s">
        <v>1562</v>
      </c>
      <c r="D1392" s="212" t="s">
        <v>148</v>
      </c>
      <c r="E1392" s="213" t="s">
        <v>1563</v>
      </c>
      <c r="F1392" s="214" t="s">
        <v>1564</v>
      </c>
      <c r="G1392" s="215" t="s">
        <v>662</v>
      </c>
      <c r="H1392" s="216" t="n">
        <v>13.8</v>
      </c>
      <c r="I1392" s="217"/>
      <c r="J1392" s="218" t="n">
        <f aca="false">ROUND(I1392*H1392,2)</f>
        <v>0</v>
      </c>
      <c r="K1392" s="219"/>
      <c r="L1392" s="30"/>
      <c r="M1392" s="220"/>
      <c r="N1392" s="221" t="s">
        <v>40</v>
      </c>
      <c r="O1392" s="74"/>
      <c r="P1392" s="222" t="n">
        <f aca="false">O1392*H1392</f>
        <v>0</v>
      </c>
      <c r="Q1392" s="222" t="n">
        <v>0</v>
      </c>
      <c r="R1392" s="222" t="n">
        <f aca="false">Q1392*H1392</f>
        <v>0</v>
      </c>
      <c r="S1392" s="222" t="n">
        <v>0</v>
      </c>
      <c r="T1392" s="223" t="n">
        <f aca="false">S1392*H1392</f>
        <v>0</v>
      </c>
      <c r="U1392" s="24"/>
      <c r="V1392" s="24"/>
      <c r="W1392" s="24"/>
      <c r="X1392" s="24"/>
      <c r="Y1392" s="24"/>
      <c r="Z1392" s="24"/>
      <c r="AA1392" s="24"/>
      <c r="AB1392" s="24"/>
      <c r="AC1392" s="24"/>
      <c r="AD1392" s="24"/>
      <c r="AE1392" s="24"/>
      <c r="AR1392" s="224" t="s">
        <v>152</v>
      </c>
      <c r="AT1392" s="224" t="s">
        <v>148</v>
      </c>
      <c r="AU1392" s="224" t="s">
        <v>85</v>
      </c>
      <c r="AY1392" s="3" t="s">
        <v>146</v>
      </c>
      <c r="BE1392" s="225" t="n">
        <f aca="false">IF(N1392="základní",J1392,0)</f>
        <v>0</v>
      </c>
      <c r="BF1392" s="225" t="n">
        <f aca="false">IF(N1392="snížená",J1392,0)</f>
        <v>0</v>
      </c>
      <c r="BG1392" s="225" t="n">
        <f aca="false">IF(N1392="zákl. přenesená",J1392,0)</f>
        <v>0</v>
      </c>
      <c r="BH1392" s="225" t="n">
        <f aca="false">IF(N1392="sníž. přenesená",J1392,0)</f>
        <v>0</v>
      </c>
      <c r="BI1392" s="225" t="n">
        <f aca="false">IF(N1392="nulová",J1392,0)</f>
        <v>0</v>
      </c>
      <c r="BJ1392" s="3" t="s">
        <v>83</v>
      </c>
      <c r="BK1392" s="225" t="n">
        <f aca="false">ROUND(I1392*H1392,2)</f>
        <v>0</v>
      </c>
      <c r="BL1392" s="3" t="s">
        <v>152</v>
      </c>
      <c r="BM1392" s="224" t="s">
        <v>1565</v>
      </c>
    </row>
    <row r="1393" s="31" customFormat="true" ht="24.15" hidden="false" customHeight="true" outlineLevel="0" collapsed="false">
      <c r="A1393" s="24"/>
      <c r="B1393" s="25"/>
      <c r="C1393" s="212" t="s">
        <v>1566</v>
      </c>
      <c r="D1393" s="212" t="s">
        <v>148</v>
      </c>
      <c r="E1393" s="213" t="s">
        <v>1567</v>
      </c>
      <c r="F1393" s="214" t="s">
        <v>1568</v>
      </c>
      <c r="G1393" s="215" t="s">
        <v>227</v>
      </c>
      <c r="H1393" s="216" t="n">
        <v>858.221</v>
      </c>
      <c r="I1393" s="217"/>
      <c r="J1393" s="218" t="n">
        <f aca="false">ROUND(I1393*H1393,2)</f>
        <v>0</v>
      </c>
      <c r="K1393" s="219"/>
      <c r="L1393" s="30"/>
      <c r="M1393" s="220"/>
      <c r="N1393" s="221" t="s">
        <v>40</v>
      </c>
      <c r="O1393" s="74"/>
      <c r="P1393" s="222" t="n">
        <f aca="false">O1393*H1393</f>
        <v>0</v>
      </c>
      <c r="Q1393" s="222" t="n">
        <v>4E-005</v>
      </c>
      <c r="R1393" s="222" t="n">
        <f aca="false">Q1393*H1393</f>
        <v>0.03432884</v>
      </c>
      <c r="S1393" s="222" t="n">
        <v>0</v>
      </c>
      <c r="T1393" s="223" t="n">
        <f aca="false">S1393*H1393</f>
        <v>0</v>
      </c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R1393" s="224" t="s">
        <v>152</v>
      </c>
      <c r="AT1393" s="224" t="s">
        <v>148</v>
      </c>
      <c r="AU1393" s="224" t="s">
        <v>85</v>
      </c>
      <c r="AY1393" s="3" t="s">
        <v>146</v>
      </c>
      <c r="BE1393" s="225" t="n">
        <f aca="false">IF(N1393="základní",J1393,0)</f>
        <v>0</v>
      </c>
      <c r="BF1393" s="225" t="n">
        <f aca="false">IF(N1393="snížená",J1393,0)</f>
        <v>0</v>
      </c>
      <c r="BG1393" s="225" t="n">
        <f aca="false">IF(N1393="zákl. přenesená",J1393,0)</f>
        <v>0</v>
      </c>
      <c r="BH1393" s="225" t="n">
        <f aca="false">IF(N1393="sníž. přenesená",J1393,0)</f>
        <v>0</v>
      </c>
      <c r="BI1393" s="225" t="n">
        <f aca="false">IF(N1393="nulová",J1393,0)</f>
        <v>0</v>
      </c>
      <c r="BJ1393" s="3" t="s">
        <v>83</v>
      </c>
      <c r="BK1393" s="225" t="n">
        <f aca="false">ROUND(I1393*H1393,2)</f>
        <v>0</v>
      </c>
      <c r="BL1393" s="3" t="s">
        <v>152</v>
      </c>
      <c r="BM1393" s="224" t="s">
        <v>1569</v>
      </c>
    </row>
    <row r="1394" s="226" customFormat="true" ht="12.8" hidden="false" customHeight="false" outlineLevel="0" collapsed="false">
      <c r="B1394" s="227"/>
      <c r="C1394" s="228"/>
      <c r="D1394" s="229" t="s">
        <v>154</v>
      </c>
      <c r="E1394" s="230"/>
      <c r="F1394" s="231" t="s">
        <v>1570</v>
      </c>
      <c r="G1394" s="228"/>
      <c r="H1394" s="232" t="n">
        <v>15.47</v>
      </c>
      <c r="I1394" s="233"/>
      <c r="J1394" s="228"/>
      <c r="K1394" s="228"/>
      <c r="L1394" s="234"/>
      <c r="M1394" s="235"/>
      <c r="N1394" s="236"/>
      <c r="O1394" s="236"/>
      <c r="P1394" s="236"/>
      <c r="Q1394" s="236"/>
      <c r="R1394" s="236"/>
      <c r="S1394" s="236"/>
      <c r="T1394" s="237"/>
      <c r="AT1394" s="238" t="s">
        <v>154</v>
      </c>
      <c r="AU1394" s="238" t="s">
        <v>85</v>
      </c>
      <c r="AV1394" s="226" t="s">
        <v>85</v>
      </c>
      <c r="AW1394" s="226" t="s">
        <v>31</v>
      </c>
      <c r="AX1394" s="226" t="s">
        <v>75</v>
      </c>
      <c r="AY1394" s="238" t="s">
        <v>146</v>
      </c>
    </row>
    <row r="1395" s="226" customFormat="true" ht="12.8" hidden="false" customHeight="false" outlineLevel="0" collapsed="false">
      <c r="B1395" s="227"/>
      <c r="C1395" s="228"/>
      <c r="D1395" s="229" t="s">
        <v>154</v>
      </c>
      <c r="E1395" s="230"/>
      <c r="F1395" s="231" t="s">
        <v>1571</v>
      </c>
      <c r="G1395" s="228"/>
      <c r="H1395" s="232" t="n">
        <v>194.916</v>
      </c>
      <c r="I1395" s="233"/>
      <c r="J1395" s="228"/>
      <c r="K1395" s="228"/>
      <c r="L1395" s="234"/>
      <c r="M1395" s="235"/>
      <c r="N1395" s="236"/>
      <c r="O1395" s="236"/>
      <c r="P1395" s="236"/>
      <c r="Q1395" s="236"/>
      <c r="R1395" s="236"/>
      <c r="S1395" s="236"/>
      <c r="T1395" s="237"/>
      <c r="AT1395" s="238" t="s">
        <v>154</v>
      </c>
      <c r="AU1395" s="238" t="s">
        <v>85</v>
      </c>
      <c r="AV1395" s="226" t="s">
        <v>85</v>
      </c>
      <c r="AW1395" s="226" t="s">
        <v>31</v>
      </c>
      <c r="AX1395" s="226" t="s">
        <v>75</v>
      </c>
      <c r="AY1395" s="238" t="s">
        <v>146</v>
      </c>
    </row>
    <row r="1396" s="226" customFormat="true" ht="12.8" hidden="false" customHeight="false" outlineLevel="0" collapsed="false">
      <c r="B1396" s="227"/>
      <c r="C1396" s="228"/>
      <c r="D1396" s="229" t="s">
        <v>154</v>
      </c>
      <c r="E1396" s="230"/>
      <c r="F1396" s="231" t="s">
        <v>1572</v>
      </c>
      <c r="G1396" s="228"/>
      <c r="H1396" s="232" t="n">
        <v>40.535</v>
      </c>
      <c r="I1396" s="233"/>
      <c r="J1396" s="228"/>
      <c r="K1396" s="228"/>
      <c r="L1396" s="234"/>
      <c r="M1396" s="235"/>
      <c r="N1396" s="236"/>
      <c r="O1396" s="236"/>
      <c r="P1396" s="236"/>
      <c r="Q1396" s="236"/>
      <c r="R1396" s="236"/>
      <c r="S1396" s="236"/>
      <c r="T1396" s="237"/>
      <c r="AT1396" s="238" t="s">
        <v>154</v>
      </c>
      <c r="AU1396" s="238" t="s">
        <v>85</v>
      </c>
      <c r="AV1396" s="226" t="s">
        <v>85</v>
      </c>
      <c r="AW1396" s="226" t="s">
        <v>31</v>
      </c>
      <c r="AX1396" s="226" t="s">
        <v>75</v>
      </c>
      <c r="AY1396" s="238" t="s">
        <v>146</v>
      </c>
    </row>
    <row r="1397" s="251" customFormat="true" ht="12.8" hidden="false" customHeight="false" outlineLevel="0" collapsed="false">
      <c r="B1397" s="252"/>
      <c r="C1397" s="253"/>
      <c r="D1397" s="229" t="s">
        <v>154</v>
      </c>
      <c r="E1397" s="254"/>
      <c r="F1397" s="255" t="s">
        <v>1124</v>
      </c>
      <c r="G1397" s="253"/>
      <c r="H1397" s="256" t="n">
        <v>250.921</v>
      </c>
      <c r="I1397" s="257"/>
      <c r="J1397" s="253"/>
      <c r="K1397" s="253"/>
      <c r="L1397" s="258"/>
      <c r="M1397" s="259"/>
      <c r="N1397" s="260"/>
      <c r="O1397" s="260"/>
      <c r="P1397" s="260"/>
      <c r="Q1397" s="260"/>
      <c r="R1397" s="260"/>
      <c r="S1397" s="260"/>
      <c r="T1397" s="261"/>
      <c r="AT1397" s="262" t="s">
        <v>154</v>
      </c>
      <c r="AU1397" s="262" t="s">
        <v>85</v>
      </c>
      <c r="AV1397" s="251" t="s">
        <v>160</v>
      </c>
      <c r="AW1397" s="251" t="s">
        <v>31</v>
      </c>
      <c r="AX1397" s="251" t="s">
        <v>75</v>
      </c>
      <c r="AY1397" s="262" t="s">
        <v>146</v>
      </c>
    </row>
    <row r="1398" s="226" customFormat="true" ht="12.8" hidden="false" customHeight="false" outlineLevel="0" collapsed="false">
      <c r="B1398" s="227"/>
      <c r="C1398" s="228"/>
      <c r="D1398" s="229" t="s">
        <v>154</v>
      </c>
      <c r="E1398" s="230"/>
      <c r="F1398" s="231" t="s">
        <v>1573</v>
      </c>
      <c r="G1398" s="228"/>
      <c r="H1398" s="232" t="n">
        <v>187.88</v>
      </c>
      <c r="I1398" s="233"/>
      <c r="J1398" s="228"/>
      <c r="K1398" s="228"/>
      <c r="L1398" s="234"/>
      <c r="M1398" s="235"/>
      <c r="N1398" s="236"/>
      <c r="O1398" s="236"/>
      <c r="P1398" s="236"/>
      <c r="Q1398" s="236"/>
      <c r="R1398" s="236"/>
      <c r="S1398" s="236"/>
      <c r="T1398" s="237"/>
      <c r="AT1398" s="238" t="s">
        <v>154</v>
      </c>
      <c r="AU1398" s="238" t="s">
        <v>85</v>
      </c>
      <c r="AV1398" s="226" t="s">
        <v>85</v>
      </c>
      <c r="AW1398" s="226" t="s">
        <v>31</v>
      </c>
      <c r="AX1398" s="226" t="s">
        <v>75</v>
      </c>
      <c r="AY1398" s="238" t="s">
        <v>146</v>
      </c>
    </row>
    <row r="1399" s="226" customFormat="true" ht="12.8" hidden="false" customHeight="false" outlineLevel="0" collapsed="false">
      <c r="B1399" s="227"/>
      <c r="C1399" s="228"/>
      <c r="D1399" s="229" t="s">
        <v>154</v>
      </c>
      <c r="E1399" s="230"/>
      <c r="F1399" s="231" t="s">
        <v>1574</v>
      </c>
      <c r="G1399" s="228"/>
      <c r="H1399" s="232" t="n">
        <v>45.315</v>
      </c>
      <c r="I1399" s="233"/>
      <c r="J1399" s="228"/>
      <c r="K1399" s="228"/>
      <c r="L1399" s="234"/>
      <c r="M1399" s="235"/>
      <c r="N1399" s="236"/>
      <c r="O1399" s="236"/>
      <c r="P1399" s="236"/>
      <c r="Q1399" s="236"/>
      <c r="R1399" s="236"/>
      <c r="S1399" s="236"/>
      <c r="T1399" s="237"/>
      <c r="AT1399" s="238" t="s">
        <v>154</v>
      </c>
      <c r="AU1399" s="238" t="s">
        <v>85</v>
      </c>
      <c r="AV1399" s="226" t="s">
        <v>85</v>
      </c>
      <c r="AW1399" s="226" t="s">
        <v>31</v>
      </c>
      <c r="AX1399" s="226" t="s">
        <v>75</v>
      </c>
      <c r="AY1399" s="238" t="s">
        <v>146</v>
      </c>
    </row>
    <row r="1400" s="251" customFormat="true" ht="12.8" hidden="false" customHeight="false" outlineLevel="0" collapsed="false">
      <c r="B1400" s="252"/>
      <c r="C1400" s="253"/>
      <c r="D1400" s="229" t="s">
        <v>154</v>
      </c>
      <c r="E1400" s="254"/>
      <c r="F1400" s="255" t="s">
        <v>1128</v>
      </c>
      <c r="G1400" s="253"/>
      <c r="H1400" s="256" t="n">
        <v>233.195</v>
      </c>
      <c r="I1400" s="257"/>
      <c r="J1400" s="253"/>
      <c r="K1400" s="253"/>
      <c r="L1400" s="258"/>
      <c r="M1400" s="259"/>
      <c r="N1400" s="260"/>
      <c r="O1400" s="260"/>
      <c r="P1400" s="260"/>
      <c r="Q1400" s="260"/>
      <c r="R1400" s="260"/>
      <c r="S1400" s="260"/>
      <c r="T1400" s="261"/>
      <c r="AT1400" s="262" t="s">
        <v>154</v>
      </c>
      <c r="AU1400" s="262" t="s">
        <v>85</v>
      </c>
      <c r="AV1400" s="251" t="s">
        <v>160</v>
      </c>
      <c r="AW1400" s="251" t="s">
        <v>31</v>
      </c>
      <c r="AX1400" s="251" t="s">
        <v>75</v>
      </c>
      <c r="AY1400" s="262" t="s">
        <v>146</v>
      </c>
    </row>
    <row r="1401" s="226" customFormat="true" ht="12.8" hidden="false" customHeight="false" outlineLevel="0" collapsed="false">
      <c r="B1401" s="227"/>
      <c r="C1401" s="228"/>
      <c r="D1401" s="229" t="s">
        <v>154</v>
      </c>
      <c r="E1401" s="230"/>
      <c r="F1401" s="231" t="s">
        <v>1573</v>
      </c>
      <c r="G1401" s="228"/>
      <c r="H1401" s="232" t="n">
        <v>187.88</v>
      </c>
      <c r="I1401" s="233"/>
      <c r="J1401" s="228"/>
      <c r="K1401" s="228"/>
      <c r="L1401" s="234"/>
      <c r="M1401" s="235"/>
      <c r="N1401" s="236"/>
      <c r="O1401" s="236"/>
      <c r="P1401" s="236"/>
      <c r="Q1401" s="236"/>
      <c r="R1401" s="236"/>
      <c r="S1401" s="236"/>
      <c r="T1401" s="237"/>
      <c r="AT1401" s="238" t="s">
        <v>154</v>
      </c>
      <c r="AU1401" s="238" t="s">
        <v>85</v>
      </c>
      <c r="AV1401" s="226" t="s">
        <v>85</v>
      </c>
      <c r="AW1401" s="226" t="s">
        <v>31</v>
      </c>
      <c r="AX1401" s="226" t="s">
        <v>75</v>
      </c>
      <c r="AY1401" s="238" t="s">
        <v>146</v>
      </c>
    </row>
    <row r="1402" s="226" customFormat="true" ht="12.8" hidden="false" customHeight="false" outlineLevel="0" collapsed="false">
      <c r="B1402" s="227"/>
      <c r="C1402" s="228"/>
      <c r="D1402" s="229" t="s">
        <v>154</v>
      </c>
      <c r="E1402" s="230"/>
      <c r="F1402" s="231" t="s">
        <v>1575</v>
      </c>
      <c r="G1402" s="228"/>
      <c r="H1402" s="232" t="n">
        <v>45.315</v>
      </c>
      <c r="I1402" s="233"/>
      <c r="J1402" s="228"/>
      <c r="K1402" s="228"/>
      <c r="L1402" s="234"/>
      <c r="M1402" s="235"/>
      <c r="N1402" s="236"/>
      <c r="O1402" s="236"/>
      <c r="P1402" s="236"/>
      <c r="Q1402" s="236"/>
      <c r="R1402" s="236"/>
      <c r="S1402" s="236"/>
      <c r="T1402" s="237"/>
      <c r="AT1402" s="238" t="s">
        <v>154</v>
      </c>
      <c r="AU1402" s="238" t="s">
        <v>85</v>
      </c>
      <c r="AV1402" s="226" t="s">
        <v>85</v>
      </c>
      <c r="AW1402" s="226" t="s">
        <v>31</v>
      </c>
      <c r="AX1402" s="226" t="s">
        <v>75</v>
      </c>
      <c r="AY1402" s="238" t="s">
        <v>146</v>
      </c>
    </row>
    <row r="1403" s="251" customFormat="true" ht="12.8" hidden="false" customHeight="false" outlineLevel="0" collapsed="false">
      <c r="B1403" s="252"/>
      <c r="C1403" s="253"/>
      <c r="D1403" s="229" t="s">
        <v>154</v>
      </c>
      <c r="E1403" s="254"/>
      <c r="F1403" s="255" t="s">
        <v>1576</v>
      </c>
      <c r="G1403" s="253"/>
      <c r="H1403" s="256" t="n">
        <v>233.195</v>
      </c>
      <c r="I1403" s="257"/>
      <c r="J1403" s="253"/>
      <c r="K1403" s="253"/>
      <c r="L1403" s="258"/>
      <c r="M1403" s="259"/>
      <c r="N1403" s="260"/>
      <c r="O1403" s="260"/>
      <c r="P1403" s="260"/>
      <c r="Q1403" s="260"/>
      <c r="R1403" s="260"/>
      <c r="S1403" s="260"/>
      <c r="T1403" s="261"/>
      <c r="AT1403" s="262" t="s">
        <v>154</v>
      </c>
      <c r="AU1403" s="262" t="s">
        <v>85</v>
      </c>
      <c r="AV1403" s="251" t="s">
        <v>160</v>
      </c>
      <c r="AW1403" s="251" t="s">
        <v>31</v>
      </c>
      <c r="AX1403" s="251" t="s">
        <v>75</v>
      </c>
      <c r="AY1403" s="262" t="s">
        <v>146</v>
      </c>
    </row>
    <row r="1404" s="226" customFormat="true" ht="12.8" hidden="false" customHeight="false" outlineLevel="0" collapsed="false">
      <c r="B1404" s="227"/>
      <c r="C1404" s="228"/>
      <c r="D1404" s="229" t="s">
        <v>154</v>
      </c>
      <c r="E1404" s="230"/>
      <c r="F1404" s="231" t="s">
        <v>1577</v>
      </c>
      <c r="G1404" s="228"/>
      <c r="H1404" s="232" t="n">
        <v>140.91</v>
      </c>
      <c r="I1404" s="233"/>
      <c r="J1404" s="228"/>
      <c r="K1404" s="228"/>
      <c r="L1404" s="234"/>
      <c r="M1404" s="235"/>
      <c r="N1404" s="236"/>
      <c r="O1404" s="236"/>
      <c r="P1404" s="236"/>
      <c r="Q1404" s="236"/>
      <c r="R1404" s="236"/>
      <c r="S1404" s="236"/>
      <c r="T1404" s="237"/>
      <c r="AT1404" s="238" t="s">
        <v>154</v>
      </c>
      <c r="AU1404" s="238" t="s">
        <v>85</v>
      </c>
      <c r="AV1404" s="226" t="s">
        <v>85</v>
      </c>
      <c r="AW1404" s="226" t="s">
        <v>31</v>
      </c>
      <c r="AX1404" s="226" t="s">
        <v>75</v>
      </c>
      <c r="AY1404" s="238" t="s">
        <v>146</v>
      </c>
    </row>
    <row r="1405" s="251" customFormat="true" ht="12.8" hidden="false" customHeight="false" outlineLevel="0" collapsed="false">
      <c r="B1405" s="252"/>
      <c r="C1405" s="253"/>
      <c r="D1405" s="229" t="s">
        <v>154</v>
      </c>
      <c r="E1405" s="254"/>
      <c r="F1405" s="255" t="s">
        <v>365</v>
      </c>
      <c r="G1405" s="253"/>
      <c r="H1405" s="256" t="n">
        <v>140.91</v>
      </c>
      <c r="I1405" s="257"/>
      <c r="J1405" s="253"/>
      <c r="K1405" s="253"/>
      <c r="L1405" s="258"/>
      <c r="M1405" s="259"/>
      <c r="N1405" s="260"/>
      <c r="O1405" s="260"/>
      <c r="P1405" s="260"/>
      <c r="Q1405" s="260"/>
      <c r="R1405" s="260"/>
      <c r="S1405" s="260"/>
      <c r="T1405" s="261"/>
      <c r="AT1405" s="262" t="s">
        <v>154</v>
      </c>
      <c r="AU1405" s="262" t="s">
        <v>85</v>
      </c>
      <c r="AV1405" s="251" t="s">
        <v>160</v>
      </c>
      <c r="AW1405" s="251" t="s">
        <v>31</v>
      </c>
      <c r="AX1405" s="251" t="s">
        <v>75</v>
      </c>
      <c r="AY1405" s="262" t="s">
        <v>146</v>
      </c>
    </row>
    <row r="1406" s="239" customFormat="true" ht="12.8" hidden="false" customHeight="false" outlineLevel="0" collapsed="false">
      <c r="B1406" s="240"/>
      <c r="C1406" s="241"/>
      <c r="D1406" s="229" t="s">
        <v>154</v>
      </c>
      <c r="E1406" s="242"/>
      <c r="F1406" s="243" t="s">
        <v>159</v>
      </c>
      <c r="G1406" s="241"/>
      <c r="H1406" s="244" t="n">
        <v>858.221</v>
      </c>
      <c r="I1406" s="245"/>
      <c r="J1406" s="241"/>
      <c r="K1406" s="241"/>
      <c r="L1406" s="246"/>
      <c r="M1406" s="247"/>
      <c r="N1406" s="248"/>
      <c r="O1406" s="248"/>
      <c r="P1406" s="248"/>
      <c r="Q1406" s="248"/>
      <c r="R1406" s="248"/>
      <c r="S1406" s="248"/>
      <c r="T1406" s="249"/>
      <c r="AT1406" s="250" t="s">
        <v>154</v>
      </c>
      <c r="AU1406" s="250" t="s">
        <v>85</v>
      </c>
      <c r="AV1406" s="239" t="s">
        <v>152</v>
      </c>
      <c r="AW1406" s="239" t="s">
        <v>31</v>
      </c>
      <c r="AX1406" s="239" t="s">
        <v>83</v>
      </c>
      <c r="AY1406" s="250" t="s">
        <v>146</v>
      </c>
    </row>
    <row r="1407" s="31" customFormat="true" ht="24.15" hidden="false" customHeight="true" outlineLevel="0" collapsed="false">
      <c r="A1407" s="24"/>
      <c r="B1407" s="25"/>
      <c r="C1407" s="212" t="s">
        <v>1578</v>
      </c>
      <c r="D1407" s="212" t="s">
        <v>148</v>
      </c>
      <c r="E1407" s="213" t="s">
        <v>1579</v>
      </c>
      <c r="F1407" s="214" t="s">
        <v>1580</v>
      </c>
      <c r="G1407" s="215" t="s">
        <v>227</v>
      </c>
      <c r="H1407" s="216" t="n">
        <v>3.49</v>
      </c>
      <c r="I1407" s="217"/>
      <c r="J1407" s="218" t="n">
        <f aca="false">ROUND(I1407*H1407,2)</f>
        <v>0</v>
      </c>
      <c r="K1407" s="219"/>
      <c r="L1407" s="30"/>
      <c r="M1407" s="220"/>
      <c r="N1407" s="221" t="s">
        <v>40</v>
      </c>
      <c r="O1407" s="74"/>
      <c r="P1407" s="222" t="n">
        <f aca="false">O1407*H1407</f>
        <v>0</v>
      </c>
      <c r="Q1407" s="222" t="n">
        <v>0.00119</v>
      </c>
      <c r="R1407" s="222" t="n">
        <f aca="false">Q1407*H1407</f>
        <v>0.0041531</v>
      </c>
      <c r="S1407" s="222" t="n">
        <v>0</v>
      </c>
      <c r="T1407" s="223" t="n">
        <f aca="false">S1407*H1407</f>
        <v>0</v>
      </c>
      <c r="U1407" s="24"/>
      <c r="V1407" s="24"/>
      <c r="W1407" s="24"/>
      <c r="X1407" s="24"/>
      <c r="Y1407" s="24"/>
      <c r="Z1407" s="24"/>
      <c r="AA1407" s="24"/>
      <c r="AB1407" s="24"/>
      <c r="AC1407" s="24"/>
      <c r="AD1407" s="24"/>
      <c r="AE1407" s="24"/>
      <c r="AR1407" s="224" t="s">
        <v>152</v>
      </c>
      <c r="AT1407" s="224" t="s">
        <v>148</v>
      </c>
      <c r="AU1407" s="224" t="s">
        <v>85</v>
      </c>
      <c r="AY1407" s="3" t="s">
        <v>146</v>
      </c>
      <c r="BE1407" s="225" t="n">
        <f aca="false">IF(N1407="základní",J1407,0)</f>
        <v>0</v>
      </c>
      <c r="BF1407" s="225" t="n">
        <f aca="false">IF(N1407="snížená",J1407,0)</f>
        <v>0</v>
      </c>
      <c r="BG1407" s="225" t="n">
        <f aca="false">IF(N1407="zákl. přenesená",J1407,0)</f>
        <v>0</v>
      </c>
      <c r="BH1407" s="225" t="n">
        <f aca="false">IF(N1407="sníž. přenesená",J1407,0)</f>
        <v>0</v>
      </c>
      <c r="BI1407" s="225" t="n">
        <f aca="false">IF(N1407="nulová",J1407,0)</f>
        <v>0</v>
      </c>
      <c r="BJ1407" s="3" t="s">
        <v>83</v>
      </c>
      <c r="BK1407" s="225" t="n">
        <f aca="false">ROUND(I1407*H1407,2)</f>
        <v>0</v>
      </c>
      <c r="BL1407" s="3" t="s">
        <v>152</v>
      </c>
      <c r="BM1407" s="224" t="s">
        <v>1581</v>
      </c>
    </row>
    <row r="1408" s="226" customFormat="true" ht="12.8" hidden="false" customHeight="false" outlineLevel="0" collapsed="false">
      <c r="B1408" s="227"/>
      <c r="C1408" s="228"/>
      <c r="D1408" s="229" t="s">
        <v>154</v>
      </c>
      <c r="E1408" s="230"/>
      <c r="F1408" s="231" t="s">
        <v>1582</v>
      </c>
      <c r="G1408" s="228"/>
      <c r="H1408" s="232" t="n">
        <v>3.49</v>
      </c>
      <c r="I1408" s="233"/>
      <c r="J1408" s="228"/>
      <c r="K1408" s="228"/>
      <c r="L1408" s="234"/>
      <c r="M1408" s="235"/>
      <c r="N1408" s="236"/>
      <c r="O1408" s="236"/>
      <c r="P1408" s="236"/>
      <c r="Q1408" s="236"/>
      <c r="R1408" s="236"/>
      <c r="S1408" s="236"/>
      <c r="T1408" s="237"/>
      <c r="AT1408" s="238" t="s">
        <v>154</v>
      </c>
      <c r="AU1408" s="238" t="s">
        <v>85</v>
      </c>
      <c r="AV1408" s="226" t="s">
        <v>85</v>
      </c>
      <c r="AW1408" s="226" t="s">
        <v>31</v>
      </c>
      <c r="AX1408" s="226" t="s">
        <v>83</v>
      </c>
      <c r="AY1408" s="238" t="s">
        <v>146</v>
      </c>
    </row>
    <row r="1409" s="31" customFormat="true" ht="24.15" hidden="false" customHeight="true" outlineLevel="0" collapsed="false">
      <c r="A1409" s="24"/>
      <c r="B1409" s="25"/>
      <c r="C1409" s="212" t="s">
        <v>1583</v>
      </c>
      <c r="D1409" s="212" t="s">
        <v>148</v>
      </c>
      <c r="E1409" s="213" t="s">
        <v>1584</v>
      </c>
      <c r="F1409" s="214" t="s">
        <v>1585</v>
      </c>
      <c r="G1409" s="215" t="s">
        <v>227</v>
      </c>
      <c r="H1409" s="216" t="n">
        <v>111.78</v>
      </c>
      <c r="I1409" s="217"/>
      <c r="J1409" s="218" t="n">
        <f aca="false">ROUND(I1409*H1409,2)</f>
        <v>0</v>
      </c>
      <c r="K1409" s="219"/>
      <c r="L1409" s="30"/>
      <c r="M1409" s="220"/>
      <c r="N1409" s="221" t="s">
        <v>40</v>
      </c>
      <c r="O1409" s="74"/>
      <c r="P1409" s="222" t="n">
        <f aca="false">O1409*H1409</f>
        <v>0</v>
      </c>
      <c r="Q1409" s="222" t="n">
        <v>0.00036</v>
      </c>
      <c r="R1409" s="222" t="n">
        <f aca="false">Q1409*H1409</f>
        <v>0.0402408</v>
      </c>
      <c r="S1409" s="222" t="n">
        <v>0</v>
      </c>
      <c r="T1409" s="223" t="n">
        <f aca="false">S1409*H1409</f>
        <v>0</v>
      </c>
      <c r="U1409" s="24"/>
      <c r="V1409" s="24"/>
      <c r="W1409" s="24"/>
      <c r="X1409" s="24"/>
      <c r="Y1409" s="24"/>
      <c r="Z1409" s="24"/>
      <c r="AA1409" s="24"/>
      <c r="AB1409" s="24"/>
      <c r="AC1409" s="24"/>
      <c r="AD1409" s="24"/>
      <c r="AE1409" s="24"/>
      <c r="AR1409" s="224" t="s">
        <v>152</v>
      </c>
      <c r="AT1409" s="224" t="s">
        <v>148</v>
      </c>
      <c r="AU1409" s="224" t="s">
        <v>85</v>
      </c>
      <c r="AY1409" s="3" t="s">
        <v>146</v>
      </c>
      <c r="BE1409" s="225" t="n">
        <f aca="false">IF(N1409="základní",J1409,0)</f>
        <v>0</v>
      </c>
      <c r="BF1409" s="225" t="n">
        <f aca="false">IF(N1409="snížená",J1409,0)</f>
        <v>0</v>
      </c>
      <c r="BG1409" s="225" t="n">
        <f aca="false">IF(N1409="zákl. přenesená",J1409,0)</f>
        <v>0</v>
      </c>
      <c r="BH1409" s="225" t="n">
        <f aca="false">IF(N1409="sníž. přenesená",J1409,0)</f>
        <v>0</v>
      </c>
      <c r="BI1409" s="225" t="n">
        <f aca="false">IF(N1409="nulová",J1409,0)</f>
        <v>0</v>
      </c>
      <c r="BJ1409" s="3" t="s">
        <v>83</v>
      </c>
      <c r="BK1409" s="225" t="n">
        <f aca="false">ROUND(I1409*H1409,2)</f>
        <v>0</v>
      </c>
      <c r="BL1409" s="3" t="s">
        <v>152</v>
      </c>
      <c r="BM1409" s="224" t="s">
        <v>1586</v>
      </c>
    </row>
    <row r="1410" s="226" customFormat="true" ht="12.8" hidden="false" customHeight="false" outlineLevel="0" collapsed="false">
      <c r="B1410" s="227"/>
      <c r="C1410" s="228"/>
      <c r="D1410" s="229" t="s">
        <v>154</v>
      </c>
      <c r="E1410" s="230"/>
      <c r="F1410" s="231" t="s">
        <v>1587</v>
      </c>
      <c r="G1410" s="228"/>
      <c r="H1410" s="232" t="n">
        <v>111.78</v>
      </c>
      <c r="I1410" s="233"/>
      <c r="J1410" s="228"/>
      <c r="K1410" s="228"/>
      <c r="L1410" s="234"/>
      <c r="M1410" s="235"/>
      <c r="N1410" s="236"/>
      <c r="O1410" s="236"/>
      <c r="P1410" s="236"/>
      <c r="Q1410" s="236"/>
      <c r="R1410" s="236"/>
      <c r="S1410" s="236"/>
      <c r="T1410" s="237"/>
      <c r="AT1410" s="238" t="s">
        <v>154</v>
      </c>
      <c r="AU1410" s="238" t="s">
        <v>85</v>
      </c>
      <c r="AV1410" s="226" t="s">
        <v>85</v>
      </c>
      <c r="AW1410" s="226" t="s">
        <v>31</v>
      </c>
      <c r="AX1410" s="226" t="s">
        <v>83</v>
      </c>
      <c r="AY1410" s="238" t="s">
        <v>146</v>
      </c>
    </row>
    <row r="1411" s="31" customFormat="true" ht="24.15" hidden="false" customHeight="true" outlineLevel="0" collapsed="false">
      <c r="A1411" s="24"/>
      <c r="B1411" s="25"/>
      <c r="C1411" s="212" t="s">
        <v>1588</v>
      </c>
      <c r="D1411" s="212" t="s">
        <v>148</v>
      </c>
      <c r="E1411" s="213" t="s">
        <v>1589</v>
      </c>
      <c r="F1411" s="214" t="s">
        <v>1590</v>
      </c>
      <c r="G1411" s="215" t="s">
        <v>227</v>
      </c>
      <c r="H1411" s="216" t="n">
        <v>26.507</v>
      </c>
      <c r="I1411" s="217"/>
      <c r="J1411" s="218" t="n">
        <f aca="false">ROUND(I1411*H1411,2)</f>
        <v>0</v>
      </c>
      <c r="K1411" s="219"/>
      <c r="L1411" s="30"/>
      <c r="M1411" s="220"/>
      <c r="N1411" s="221" t="s">
        <v>40</v>
      </c>
      <c r="O1411" s="74"/>
      <c r="P1411" s="222" t="n">
        <f aca="false">O1411*H1411</f>
        <v>0</v>
      </c>
      <c r="Q1411" s="222" t="n">
        <v>0.00121</v>
      </c>
      <c r="R1411" s="222" t="n">
        <f aca="false">Q1411*H1411</f>
        <v>0.03207347</v>
      </c>
      <c r="S1411" s="222" t="n">
        <v>0</v>
      </c>
      <c r="T1411" s="223" t="n">
        <f aca="false">S1411*H1411</f>
        <v>0</v>
      </c>
      <c r="U1411" s="24"/>
      <c r="V1411" s="24"/>
      <c r="W1411" s="24"/>
      <c r="X1411" s="24"/>
      <c r="Y1411" s="24"/>
      <c r="Z1411" s="24"/>
      <c r="AA1411" s="24"/>
      <c r="AB1411" s="24"/>
      <c r="AC1411" s="24"/>
      <c r="AD1411" s="24"/>
      <c r="AE1411" s="24"/>
      <c r="AR1411" s="224" t="s">
        <v>152</v>
      </c>
      <c r="AT1411" s="224" t="s">
        <v>148</v>
      </c>
      <c r="AU1411" s="224" t="s">
        <v>85</v>
      </c>
      <c r="AY1411" s="3" t="s">
        <v>146</v>
      </c>
      <c r="BE1411" s="225" t="n">
        <f aca="false">IF(N1411="základní",J1411,0)</f>
        <v>0</v>
      </c>
      <c r="BF1411" s="225" t="n">
        <f aca="false">IF(N1411="snížená",J1411,0)</f>
        <v>0</v>
      </c>
      <c r="BG1411" s="225" t="n">
        <f aca="false">IF(N1411="zákl. přenesená",J1411,0)</f>
        <v>0</v>
      </c>
      <c r="BH1411" s="225" t="n">
        <f aca="false">IF(N1411="sníž. přenesená",J1411,0)</f>
        <v>0</v>
      </c>
      <c r="BI1411" s="225" t="n">
        <f aca="false">IF(N1411="nulová",J1411,0)</f>
        <v>0</v>
      </c>
      <c r="BJ1411" s="3" t="s">
        <v>83</v>
      </c>
      <c r="BK1411" s="225" t="n">
        <f aca="false">ROUND(I1411*H1411,2)</f>
        <v>0</v>
      </c>
      <c r="BL1411" s="3" t="s">
        <v>152</v>
      </c>
      <c r="BM1411" s="224" t="s">
        <v>1591</v>
      </c>
    </row>
    <row r="1412" s="226" customFormat="true" ht="12.8" hidden="false" customHeight="false" outlineLevel="0" collapsed="false">
      <c r="B1412" s="227"/>
      <c r="C1412" s="228"/>
      <c r="D1412" s="229" t="s">
        <v>154</v>
      </c>
      <c r="E1412" s="230"/>
      <c r="F1412" s="231" t="s">
        <v>1592</v>
      </c>
      <c r="G1412" s="228"/>
      <c r="H1412" s="232" t="n">
        <v>26.507</v>
      </c>
      <c r="I1412" s="233"/>
      <c r="J1412" s="228"/>
      <c r="K1412" s="228"/>
      <c r="L1412" s="234"/>
      <c r="M1412" s="235"/>
      <c r="N1412" s="236"/>
      <c r="O1412" s="236"/>
      <c r="P1412" s="236"/>
      <c r="Q1412" s="236"/>
      <c r="R1412" s="236"/>
      <c r="S1412" s="236"/>
      <c r="T1412" s="237"/>
      <c r="AT1412" s="238" t="s">
        <v>154</v>
      </c>
      <c r="AU1412" s="238" t="s">
        <v>85</v>
      </c>
      <c r="AV1412" s="226" t="s">
        <v>85</v>
      </c>
      <c r="AW1412" s="226" t="s">
        <v>31</v>
      </c>
      <c r="AX1412" s="226" t="s">
        <v>83</v>
      </c>
      <c r="AY1412" s="238" t="s">
        <v>146</v>
      </c>
    </row>
    <row r="1413" s="31" customFormat="true" ht="37.8" hidden="false" customHeight="true" outlineLevel="0" collapsed="false">
      <c r="A1413" s="24"/>
      <c r="B1413" s="25"/>
      <c r="C1413" s="212" t="s">
        <v>1593</v>
      </c>
      <c r="D1413" s="212" t="s">
        <v>148</v>
      </c>
      <c r="E1413" s="213" t="s">
        <v>1594</v>
      </c>
      <c r="F1413" s="214" t="s">
        <v>1595</v>
      </c>
      <c r="G1413" s="215" t="s">
        <v>1596</v>
      </c>
      <c r="H1413" s="216" t="n">
        <v>1</v>
      </c>
      <c r="I1413" s="217"/>
      <c r="J1413" s="218" t="n">
        <f aca="false">ROUND(I1413*H1413,2)</f>
        <v>0</v>
      </c>
      <c r="K1413" s="219"/>
      <c r="L1413" s="30"/>
      <c r="M1413" s="220"/>
      <c r="N1413" s="221" t="s">
        <v>40</v>
      </c>
      <c r="O1413" s="74"/>
      <c r="P1413" s="222" t="n">
        <f aca="false">O1413*H1413</f>
        <v>0</v>
      </c>
      <c r="Q1413" s="222" t="n">
        <v>0.00907</v>
      </c>
      <c r="R1413" s="222" t="n">
        <f aca="false">Q1413*H1413</f>
        <v>0.00907</v>
      </c>
      <c r="S1413" s="222" t="n">
        <v>0</v>
      </c>
      <c r="T1413" s="223" t="n">
        <f aca="false">S1413*H1413</f>
        <v>0</v>
      </c>
      <c r="U1413" s="24"/>
      <c r="V1413" s="24"/>
      <c r="W1413" s="24"/>
      <c r="X1413" s="24"/>
      <c r="Y1413" s="24"/>
      <c r="Z1413" s="24"/>
      <c r="AA1413" s="24"/>
      <c r="AB1413" s="24"/>
      <c r="AC1413" s="24"/>
      <c r="AD1413" s="24"/>
      <c r="AE1413" s="24"/>
      <c r="AR1413" s="224" t="s">
        <v>152</v>
      </c>
      <c r="AT1413" s="224" t="s">
        <v>148</v>
      </c>
      <c r="AU1413" s="224" t="s">
        <v>85</v>
      </c>
      <c r="AY1413" s="3" t="s">
        <v>146</v>
      </c>
      <c r="BE1413" s="225" t="n">
        <f aca="false">IF(N1413="základní",J1413,0)</f>
        <v>0</v>
      </c>
      <c r="BF1413" s="225" t="n">
        <f aca="false">IF(N1413="snížená",J1413,0)</f>
        <v>0</v>
      </c>
      <c r="BG1413" s="225" t="n">
        <f aca="false">IF(N1413="zákl. přenesená",J1413,0)</f>
        <v>0</v>
      </c>
      <c r="BH1413" s="225" t="n">
        <f aca="false">IF(N1413="sníž. přenesená",J1413,0)</f>
        <v>0</v>
      </c>
      <c r="BI1413" s="225" t="n">
        <f aca="false">IF(N1413="nulová",J1413,0)</f>
        <v>0</v>
      </c>
      <c r="BJ1413" s="3" t="s">
        <v>83</v>
      </c>
      <c r="BK1413" s="225" t="n">
        <f aca="false">ROUND(I1413*H1413,2)</f>
        <v>0</v>
      </c>
      <c r="BL1413" s="3" t="s">
        <v>152</v>
      </c>
      <c r="BM1413" s="224" t="s">
        <v>1597</v>
      </c>
    </row>
    <row r="1414" s="31" customFormat="true" ht="24.15" hidden="false" customHeight="true" outlineLevel="0" collapsed="false">
      <c r="A1414" s="24"/>
      <c r="B1414" s="25"/>
      <c r="C1414" s="212" t="s">
        <v>1598</v>
      </c>
      <c r="D1414" s="212" t="s">
        <v>148</v>
      </c>
      <c r="E1414" s="213" t="s">
        <v>1599</v>
      </c>
      <c r="F1414" s="214" t="s">
        <v>1600</v>
      </c>
      <c r="G1414" s="215" t="s">
        <v>260</v>
      </c>
      <c r="H1414" s="216" t="n">
        <v>3</v>
      </c>
      <c r="I1414" s="217"/>
      <c r="J1414" s="218" t="n">
        <f aca="false">ROUND(I1414*H1414,2)</f>
        <v>0</v>
      </c>
      <c r="K1414" s="219"/>
      <c r="L1414" s="30"/>
      <c r="M1414" s="220"/>
      <c r="N1414" s="221" t="s">
        <v>40</v>
      </c>
      <c r="O1414" s="74"/>
      <c r="P1414" s="222" t="n">
        <f aca="false">O1414*H1414</f>
        <v>0</v>
      </c>
      <c r="Q1414" s="222" t="n">
        <v>0</v>
      </c>
      <c r="R1414" s="222" t="n">
        <f aca="false">Q1414*H1414</f>
        <v>0</v>
      </c>
      <c r="S1414" s="222" t="n">
        <v>0.069</v>
      </c>
      <c r="T1414" s="223" t="n">
        <f aca="false">S1414*H1414</f>
        <v>0.207</v>
      </c>
      <c r="U1414" s="24"/>
      <c r="V1414" s="24"/>
      <c r="W1414" s="24"/>
      <c r="X1414" s="24"/>
      <c r="Y1414" s="24"/>
      <c r="Z1414" s="24"/>
      <c r="AA1414" s="24"/>
      <c r="AB1414" s="24"/>
      <c r="AC1414" s="24"/>
      <c r="AD1414" s="24"/>
      <c r="AE1414" s="24"/>
      <c r="AR1414" s="224" t="s">
        <v>273</v>
      </c>
      <c r="AT1414" s="224" t="s">
        <v>148</v>
      </c>
      <c r="AU1414" s="224" t="s">
        <v>85</v>
      </c>
      <c r="AY1414" s="3" t="s">
        <v>146</v>
      </c>
      <c r="BE1414" s="225" t="n">
        <f aca="false">IF(N1414="základní",J1414,0)</f>
        <v>0</v>
      </c>
      <c r="BF1414" s="225" t="n">
        <f aca="false">IF(N1414="snížená",J1414,0)</f>
        <v>0</v>
      </c>
      <c r="BG1414" s="225" t="n">
        <f aca="false">IF(N1414="zákl. přenesená",J1414,0)</f>
        <v>0</v>
      </c>
      <c r="BH1414" s="225" t="n">
        <f aca="false">IF(N1414="sníž. přenesená",J1414,0)</f>
        <v>0</v>
      </c>
      <c r="BI1414" s="225" t="n">
        <f aca="false">IF(N1414="nulová",J1414,0)</f>
        <v>0</v>
      </c>
      <c r="BJ1414" s="3" t="s">
        <v>83</v>
      </c>
      <c r="BK1414" s="225" t="n">
        <f aca="false">ROUND(I1414*H1414,2)</f>
        <v>0</v>
      </c>
      <c r="BL1414" s="3" t="s">
        <v>273</v>
      </c>
      <c r="BM1414" s="224" t="s">
        <v>1601</v>
      </c>
    </row>
    <row r="1415" s="31" customFormat="true" ht="24.15" hidden="false" customHeight="true" outlineLevel="0" collapsed="false">
      <c r="A1415" s="24"/>
      <c r="B1415" s="25"/>
      <c r="C1415" s="212" t="s">
        <v>1602</v>
      </c>
      <c r="D1415" s="212" t="s">
        <v>148</v>
      </c>
      <c r="E1415" s="213" t="s">
        <v>1603</v>
      </c>
      <c r="F1415" s="214" t="s">
        <v>1604</v>
      </c>
      <c r="G1415" s="215" t="s">
        <v>260</v>
      </c>
      <c r="H1415" s="216" t="n">
        <v>3</v>
      </c>
      <c r="I1415" s="217"/>
      <c r="J1415" s="218" t="n">
        <f aca="false">ROUND(I1415*H1415,2)</f>
        <v>0</v>
      </c>
      <c r="K1415" s="219"/>
      <c r="L1415" s="30"/>
      <c r="M1415" s="220"/>
      <c r="N1415" s="221" t="s">
        <v>40</v>
      </c>
      <c r="O1415" s="74"/>
      <c r="P1415" s="222" t="n">
        <f aca="false">O1415*H1415</f>
        <v>0</v>
      </c>
      <c r="Q1415" s="222" t="n">
        <v>0</v>
      </c>
      <c r="R1415" s="222" t="n">
        <f aca="false">Q1415*H1415</f>
        <v>0</v>
      </c>
      <c r="S1415" s="222" t="n">
        <v>0.207</v>
      </c>
      <c r="T1415" s="223" t="n">
        <f aca="false">S1415*H1415</f>
        <v>0.621</v>
      </c>
      <c r="U1415" s="24"/>
      <c r="V1415" s="24"/>
      <c r="W1415" s="24"/>
      <c r="X1415" s="24"/>
      <c r="Y1415" s="24"/>
      <c r="Z1415" s="24"/>
      <c r="AA1415" s="24"/>
      <c r="AB1415" s="24"/>
      <c r="AC1415" s="24"/>
      <c r="AD1415" s="24"/>
      <c r="AE1415" s="24"/>
      <c r="AR1415" s="224" t="s">
        <v>152</v>
      </c>
      <c r="AT1415" s="224" t="s">
        <v>148</v>
      </c>
      <c r="AU1415" s="224" t="s">
        <v>85</v>
      </c>
      <c r="AY1415" s="3" t="s">
        <v>146</v>
      </c>
      <c r="BE1415" s="225" t="n">
        <f aca="false">IF(N1415="základní",J1415,0)</f>
        <v>0</v>
      </c>
      <c r="BF1415" s="225" t="n">
        <f aca="false">IF(N1415="snížená",J1415,0)</f>
        <v>0</v>
      </c>
      <c r="BG1415" s="225" t="n">
        <f aca="false">IF(N1415="zákl. přenesená",J1415,0)</f>
        <v>0</v>
      </c>
      <c r="BH1415" s="225" t="n">
        <f aca="false">IF(N1415="sníž. přenesená",J1415,0)</f>
        <v>0</v>
      </c>
      <c r="BI1415" s="225" t="n">
        <f aca="false">IF(N1415="nulová",J1415,0)</f>
        <v>0</v>
      </c>
      <c r="BJ1415" s="3" t="s">
        <v>83</v>
      </c>
      <c r="BK1415" s="225" t="n">
        <f aca="false">ROUND(I1415*H1415,2)</f>
        <v>0</v>
      </c>
      <c r="BL1415" s="3" t="s">
        <v>152</v>
      </c>
      <c r="BM1415" s="224" t="s">
        <v>1605</v>
      </c>
    </row>
    <row r="1416" s="31" customFormat="true" ht="24.15" hidden="false" customHeight="true" outlineLevel="0" collapsed="false">
      <c r="A1416" s="24"/>
      <c r="B1416" s="25"/>
      <c r="C1416" s="212" t="s">
        <v>1606</v>
      </c>
      <c r="D1416" s="212" t="s">
        <v>148</v>
      </c>
      <c r="E1416" s="213" t="s">
        <v>1607</v>
      </c>
      <c r="F1416" s="214" t="s">
        <v>1608</v>
      </c>
      <c r="G1416" s="215" t="s">
        <v>151</v>
      </c>
      <c r="H1416" s="216" t="n">
        <v>0.999</v>
      </c>
      <c r="I1416" s="217"/>
      <c r="J1416" s="218" t="n">
        <f aca="false">ROUND(I1416*H1416,2)</f>
        <v>0</v>
      </c>
      <c r="K1416" s="219"/>
      <c r="L1416" s="30"/>
      <c r="M1416" s="220"/>
      <c r="N1416" s="221" t="s">
        <v>40</v>
      </c>
      <c r="O1416" s="74"/>
      <c r="P1416" s="222" t="n">
        <f aca="false">O1416*H1416</f>
        <v>0</v>
      </c>
      <c r="Q1416" s="222" t="n">
        <v>0</v>
      </c>
      <c r="R1416" s="222" t="n">
        <f aca="false">Q1416*H1416</f>
        <v>0</v>
      </c>
      <c r="S1416" s="222" t="n">
        <v>1.8</v>
      </c>
      <c r="T1416" s="223" t="n">
        <f aca="false">S1416*H1416</f>
        <v>1.7982</v>
      </c>
      <c r="U1416" s="24"/>
      <c r="V1416" s="24"/>
      <c r="W1416" s="24"/>
      <c r="X1416" s="24"/>
      <c r="Y1416" s="24"/>
      <c r="Z1416" s="24"/>
      <c r="AA1416" s="24"/>
      <c r="AB1416" s="24"/>
      <c r="AC1416" s="24"/>
      <c r="AD1416" s="24"/>
      <c r="AE1416" s="24"/>
      <c r="AR1416" s="224" t="s">
        <v>152</v>
      </c>
      <c r="AT1416" s="224" t="s">
        <v>148</v>
      </c>
      <c r="AU1416" s="224" t="s">
        <v>85</v>
      </c>
      <c r="AY1416" s="3" t="s">
        <v>146</v>
      </c>
      <c r="BE1416" s="225" t="n">
        <f aca="false">IF(N1416="základní",J1416,0)</f>
        <v>0</v>
      </c>
      <c r="BF1416" s="225" t="n">
        <f aca="false">IF(N1416="snížená",J1416,0)</f>
        <v>0</v>
      </c>
      <c r="BG1416" s="225" t="n">
        <f aca="false">IF(N1416="zákl. přenesená",J1416,0)</f>
        <v>0</v>
      </c>
      <c r="BH1416" s="225" t="n">
        <f aca="false">IF(N1416="sníž. přenesená",J1416,0)</f>
        <v>0</v>
      </c>
      <c r="BI1416" s="225" t="n">
        <f aca="false">IF(N1416="nulová",J1416,0)</f>
        <v>0</v>
      </c>
      <c r="BJ1416" s="3" t="s">
        <v>83</v>
      </c>
      <c r="BK1416" s="225" t="n">
        <f aca="false">ROUND(I1416*H1416,2)</f>
        <v>0</v>
      </c>
      <c r="BL1416" s="3" t="s">
        <v>152</v>
      </c>
      <c r="BM1416" s="224" t="s">
        <v>1609</v>
      </c>
    </row>
    <row r="1417" s="226" customFormat="true" ht="12.8" hidden="false" customHeight="false" outlineLevel="0" collapsed="false">
      <c r="B1417" s="227"/>
      <c r="C1417" s="228"/>
      <c r="D1417" s="229" t="s">
        <v>154</v>
      </c>
      <c r="E1417" s="230"/>
      <c r="F1417" s="231" t="s">
        <v>1610</v>
      </c>
      <c r="G1417" s="228"/>
      <c r="H1417" s="232" t="n">
        <v>0.999</v>
      </c>
      <c r="I1417" s="233"/>
      <c r="J1417" s="228"/>
      <c r="K1417" s="228"/>
      <c r="L1417" s="234"/>
      <c r="M1417" s="235"/>
      <c r="N1417" s="236"/>
      <c r="O1417" s="236"/>
      <c r="P1417" s="236"/>
      <c r="Q1417" s="236"/>
      <c r="R1417" s="236"/>
      <c r="S1417" s="236"/>
      <c r="T1417" s="237"/>
      <c r="AT1417" s="238" t="s">
        <v>154</v>
      </c>
      <c r="AU1417" s="238" t="s">
        <v>85</v>
      </c>
      <c r="AV1417" s="226" t="s">
        <v>85</v>
      </c>
      <c r="AW1417" s="226" t="s">
        <v>31</v>
      </c>
      <c r="AX1417" s="226" t="s">
        <v>83</v>
      </c>
      <c r="AY1417" s="238" t="s">
        <v>146</v>
      </c>
    </row>
    <row r="1418" s="31" customFormat="true" ht="24.15" hidden="false" customHeight="true" outlineLevel="0" collapsed="false">
      <c r="A1418" s="24"/>
      <c r="B1418" s="25"/>
      <c r="C1418" s="212" t="s">
        <v>1611</v>
      </c>
      <c r="D1418" s="212" t="s">
        <v>148</v>
      </c>
      <c r="E1418" s="213" t="s">
        <v>1612</v>
      </c>
      <c r="F1418" s="214" t="s">
        <v>1613</v>
      </c>
      <c r="G1418" s="215" t="s">
        <v>260</v>
      </c>
      <c r="H1418" s="216" t="n">
        <v>2</v>
      </c>
      <c r="I1418" s="217"/>
      <c r="J1418" s="218" t="n">
        <f aca="false">ROUND(I1418*H1418,2)</f>
        <v>0</v>
      </c>
      <c r="K1418" s="219"/>
      <c r="L1418" s="30"/>
      <c r="M1418" s="220"/>
      <c r="N1418" s="221" t="s">
        <v>40</v>
      </c>
      <c r="O1418" s="74"/>
      <c r="P1418" s="222" t="n">
        <f aca="false">O1418*H1418</f>
        <v>0</v>
      </c>
      <c r="Q1418" s="222" t="n">
        <v>0</v>
      </c>
      <c r="R1418" s="222" t="n">
        <f aca="false">Q1418*H1418</f>
        <v>0</v>
      </c>
      <c r="S1418" s="222" t="n">
        <v>0.031</v>
      </c>
      <c r="T1418" s="223" t="n">
        <f aca="false">S1418*H1418</f>
        <v>0.062</v>
      </c>
      <c r="U1418" s="24"/>
      <c r="V1418" s="24"/>
      <c r="W1418" s="24"/>
      <c r="X1418" s="24"/>
      <c r="Y1418" s="24"/>
      <c r="Z1418" s="24"/>
      <c r="AA1418" s="24"/>
      <c r="AB1418" s="24"/>
      <c r="AC1418" s="24"/>
      <c r="AD1418" s="24"/>
      <c r="AE1418" s="24"/>
      <c r="AR1418" s="224" t="s">
        <v>152</v>
      </c>
      <c r="AT1418" s="224" t="s">
        <v>148</v>
      </c>
      <c r="AU1418" s="224" t="s">
        <v>85</v>
      </c>
      <c r="AY1418" s="3" t="s">
        <v>146</v>
      </c>
      <c r="BE1418" s="225" t="n">
        <f aca="false">IF(N1418="základní",J1418,0)</f>
        <v>0</v>
      </c>
      <c r="BF1418" s="225" t="n">
        <f aca="false">IF(N1418="snížená",J1418,0)</f>
        <v>0</v>
      </c>
      <c r="BG1418" s="225" t="n">
        <f aca="false">IF(N1418="zákl. přenesená",J1418,0)</f>
        <v>0</v>
      </c>
      <c r="BH1418" s="225" t="n">
        <f aca="false">IF(N1418="sníž. přenesená",J1418,0)</f>
        <v>0</v>
      </c>
      <c r="BI1418" s="225" t="n">
        <f aca="false">IF(N1418="nulová",J1418,0)</f>
        <v>0</v>
      </c>
      <c r="BJ1418" s="3" t="s">
        <v>83</v>
      </c>
      <c r="BK1418" s="225" t="n">
        <f aca="false">ROUND(I1418*H1418,2)</f>
        <v>0</v>
      </c>
      <c r="BL1418" s="3" t="s">
        <v>152</v>
      </c>
      <c r="BM1418" s="224" t="s">
        <v>1614</v>
      </c>
    </row>
    <row r="1419" s="31" customFormat="true" ht="49.05" hidden="false" customHeight="true" outlineLevel="0" collapsed="false">
      <c r="A1419" s="24"/>
      <c r="B1419" s="25"/>
      <c r="C1419" s="212" t="s">
        <v>1615</v>
      </c>
      <c r="D1419" s="212" t="s">
        <v>148</v>
      </c>
      <c r="E1419" s="213" t="s">
        <v>1616</v>
      </c>
      <c r="F1419" s="214" t="s">
        <v>1617</v>
      </c>
      <c r="G1419" s="215" t="s">
        <v>1618</v>
      </c>
      <c r="H1419" s="216" t="n">
        <v>1</v>
      </c>
      <c r="I1419" s="217"/>
      <c r="J1419" s="218" t="n">
        <f aca="false">ROUND(I1419*H1419,2)</f>
        <v>0</v>
      </c>
      <c r="K1419" s="219"/>
      <c r="L1419" s="30"/>
      <c r="M1419" s="220"/>
      <c r="N1419" s="221" t="s">
        <v>40</v>
      </c>
      <c r="O1419" s="74"/>
      <c r="P1419" s="222" t="n">
        <f aca="false">O1419*H1419</f>
        <v>0</v>
      </c>
      <c r="Q1419" s="222" t="n">
        <v>0</v>
      </c>
      <c r="R1419" s="222" t="n">
        <f aca="false">Q1419*H1419</f>
        <v>0</v>
      </c>
      <c r="S1419" s="222" t="n">
        <v>0</v>
      </c>
      <c r="T1419" s="223" t="n">
        <f aca="false">S1419*H1419</f>
        <v>0</v>
      </c>
      <c r="U1419" s="24"/>
      <c r="V1419" s="24"/>
      <c r="W1419" s="24"/>
      <c r="X1419" s="24"/>
      <c r="Y1419" s="24"/>
      <c r="Z1419" s="24"/>
      <c r="AA1419" s="24"/>
      <c r="AB1419" s="24"/>
      <c r="AC1419" s="24"/>
      <c r="AD1419" s="24"/>
      <c r="AE1419" s="24"/>
      <c r="AR1419" s="224" t="s">
        <v>152</v>
      </c>
      <c r="AT1419" s="224" t="s">
        <v>148</v>
      </c>
      <c r="AU1419" s="224" t="s">
        <v>85</v>
      </c>
      <c r="AY1419" s="3" t="s">
        <v>146</v>
      </c>
      <c r="BE1419" s="225" t="n">
        <f aca="false">IF(N1419="základní",J1419,0)</f>
        <v>0</v>
      </c>
      <c r="BF1419" s="225" t="n">
        <f aca="false">IF(N1419="snížená",J1419,0)</f>
        <v>0</v>
      </c>
      <c r="BG1419" s="225" t="n">
        <f aca="false">IF(N1419="zákl. přenesená",J1419,0)</f>
        <v>0</v>
      </c>
      <c r="BH1419" s="225" t="n">
        <f aca="false">IF(N1419="sníž. přenesená",J1419,0)</f>
        <v>0</v>
      </c>
      <c r="BI1419" s="225" t="n">
        <f aca="false">IF(N1419="nulová",J1419,0)</f>
        <v>0</v>
      </c>
      <c r="BJ1419" s="3" t="s">
        <v>83</v>
      </c>
      <c r="BK1419" s="225" t="n">
        <f aca="false">ROUND(I1419*H1419,2)</f>
        <v>0</v>
      </c>
      <c r="BL1419" s="3" t="s">
        <v>152</v>
      </c>
      <c r="BM1419" s="224" t="s">
        <v>1619</v>
      </c>
    </row>
    <row r="1420" s="31" customFormat="true" ht="24.15" hidden="false" customHeight="true" outlineLevel="0" collapsed="false">
      <c r="A1420" s="24"/>
      <c r="B1420" s="25"/>
      <c r="C1420" s="212" t="s">
        <v>1620</v>
      </c>
      <c r="D1420" s="212" t="s">
        <v>148</v>
      </c>
      <c r="E1420" s="213" t="s">
        <v>1621</v>
      </c>
      <c r="F1420" s="214" t="s">
        <v>1622</v>
      </c>
      <c r="G1420" s="215" t="s">
        <v>662</v>
      </c>
      <c r="H1420" s="216" t="n">
        <v>13</v>
      </c>
      <c r="I1420" s="217"/>
      <c r="J1420" s="218" t="n">
        <f aca="false">ROUND(I1420*H1420,2)</f>
        <v>0</v>
      </c>
      <c r="K1420" s="219"/>
      <c r="L1420" s="30"/>
      <c r="M1420" s="220"/>
      <c r="N1420" s="221" t="s">
        <v>40</v>
      </c>
      <c r="O1420" s="74"/>
      <c r="P1420" s="222" t="n">
        <f aca="false">O1420*H1420</f>
        <v>0</v>
      </c>
      <c r="Q1420" s="222" t="n">
        <v>0</v>
      </c>
      <c r="R1420" s="222" t="n">
        <f aca="false">Q1420*H1420</f>
        <v>0</v>
      </c>
      <c r="S1420" s="222" t="n">
        <v>0.09</v>
      </c>
      <c r="T1420" s="223" t="n">
        <f aca="false">S1420*H1420</f>
        <v>1.17</v>
      </c>
      <c r="U1420" s="24"/>
      <c r="V1420" s="24"/>
      <c r="W1420" s="24"/>
      <c r="X1420" s="24"/>
      <c r="Y1420" s="24"/>
      <c r="Z1420" s="24"/>
      <c r="AA1420" s="24"/>
      <c r="AB1420" s="24"/>
      <c r="AC1420" s="24"/>
      <c r="AD1420" s="24"/>
      <c r="AE1420" s="24"/>
      <c r="AR1420" s="224" t="s">
        <v>152</v>
      </c>
      <c r="AT1420" s="224" t="s">
        <v>148</v>
      </c>
      <c r="AU1420" s="224" t="s">
        <v>85</v>
      </c>
      <c r="AY1420" s="3" t="s">
        <v>146</v>
      </c>
      <c r="BE1420" s="225" t="n">
        <f aca="false">IF(N1420="základní",J1420,0)</f>
        <v>0</v>
      </c>
      <c r="BF1420" s="225" t="n">
        <f aca="false">IF(N1420="snížená",J1420,0)</f>
        <v>0</v>
      </c>
      <c r="BG1420" s="225" t="n">
        <f aca="false">IF(N1420="zákl. přenesená",J1420,0)</f>
        <v>0</v>
      </c>
      <c r="BH1420" s="225" t="n">
        <f aca="false">IF(N1420="sníž. přenesená",J1420,0)</f>
        <v>0</v>
      </c>
      <c r="BI1420" s="225" t="n">
        <f aca="false">IF(N1420="nulová",J1420,0)</f>
        <v>0</v>
      </c>
      <c r="BJ1420" s="3" t="s">
        <v>83</v>
      </c>
      <c r="BK1420" s="225" t="n">
        <f aca="false">ROUND(I1420*H1420,2)</f>
        <v>0</v>
      </c>
      <c r="BL1420" s="3" t="s">
        <v>152</v>
      </c>
      <c r="BM1420" s="224" t="s">
        <v>1623</v>
      </c>
    </row>
    <row r="1421" s="195" customFormat="true" ht="22.8" hidden="false" customHeight="true" outlineLevel="0" collapsed="false">
      <c r="B1421" s="196"/>
      <c r="C1421" s="197"/>
      <c r="D1421" s="198" t="s">
        <v>74</v>
      </c>
      <c r="E1421" s="210" t="s">
        <v>1624</v>
      </c>
      <c r="F1421" s="210" t="s">
        <v>1625</v>
      </c>
      <c r="G1421" s="197"/>
      <c r="H1421" s="197"/>
      <c r="I1421" s="200"/>
      <c r="J1421" s="211" t="n">
        <f aca="false">BK1421</f>
        <v>0</v>
      </c>
      <c r="K1421" s="197"/>
      <c r="L1421" s="202"/>
      <c r="M1421" s="203"/>
      <c r="N1421" s="204"/>
      <c r="O1421" s="204"/>
      <c r="P1421" s="205" t="n">
        <f aca="false">SUM(P1422:P1426)</f>
        <v>0</v>
      </c>
      <c r="Q1421" s="204"/>
      <c r="R1421" s="205" t="n">
        <f aca="false">SUM(R1422:R1426)</f>
        <v>0</v>
      </c>
      <c r="S1421" s="204"/>
      <c r="T1421" s="206" t="n">
        <f aca="false">SUM(T1422:T1426)</f>
        <v>0</v>
      </c>
      <c r="AR1421" s="207" t="s">
        <v>83</v>
      </c>
      <c r="AT1421" s="208" t="s">
        <v>74</v>
      </c>
      <c r="AU1421" s="208" t="s">
        <v>83</v>
      </c>
      <c r="AY1421" s="207" t="s">
        <v>146</v>
      </c>
      <c r="BK1421" s="209" t="n">
        <f aca="false">SUM(BK1422:BK1426)</f>
        <v>0</v>
      </c>
    </row>
    <row r="1422" s="31" customFormat="true" ht="24.15" hidden="false" customHeight="true" outlineLevel="0" collapsed="false">
      <c r="A1422" s="24"/>
      <c r="B1422" s="25"/>
      <c r="C1422" s="212" t="s">
        <v>1626</v>
      </c>
      <c r="D1422" s="212" t="s">
        <v>148</v>
      </c>
      <c r="E1422" s="213" t="s">
        <v>1627</v>
      </c>
      <c r="F1422" s="214" t="s">
        <v>1628</v>
      </c>
      <c r="G1422" s="215" t="s">
        <v>221</v>
      </c>
      <c r="H1422" s="216" t="n">
        <v>3.879</v>
      </c>
      <c r="I1422" s="217"/>
      <c r="J1422" s="218" t="n">
        <f aca="false">ROUND(I1422*H1422,2)</f>
        <v>0</v>
      </c>
      <c r="K1422" s="219"/>
      <c r="L1422" s="30"/>
      <c r="M1422" s="220"/>
      <c r="N1422" s="221" t="s">
        <v>40</v>
      </c>
      <c r="O1422" s="74"/>
      <c r="P1422" s="222" t="n">
        <f aca="false">O1422*H1422</f>
        <v>0</v>
      </c>
      <c r="Q1422" s="222" t="n">
        <v>0</v>
      </c>
      <c r="R1422" s="222" t="n">
        <f aca="false">Q1422*H1422</f>
        <v>0</v>
      </c>
      <c r="S1422" s="222" t="n">
        <v>0</v>
      </c>
      <c r="T1422" s="223" t="n">
        <f aca="false">S1422*H1422</f>
        <v>0</v>
      </c>
      <c r="U1422" s="24"/>
      <c r="V1422" s="24"/>
      <c r="W1422" s="24"/>
      <c r="X1422" s="24"/>
      <c r="Y1422" s="24"/>
      <c r="Z1422" s="24"/>
      <c r="AA1422" s="24"/>
      <c r="AB1422" s="24"/>
      <c r="AC1422" s="24"/>
      <c r="AD1422" s="24"/>
      <c r="AE1422" s="24"/>
      <c r="AR1422" s="224" t="s">
        <v>152</v>
      </c>
      <c r="AT1422" s="224" t="s">
        <v>148</v>
      </c>
      <c r="AU1422" s="224" t="s">
        <v>85</v>
      </c>
      <c r="AY1422" s="3" t="s">
        <v>146</v>
      </c>
      <c r="BE1422" s="225" t="n">
        <f aca="false">IF(N1422="základní",J1422,0)</f>
        <v>0</v>
      </c>
      <c r="BF1422" s="225" t="n">
        <f aca="false">IF(N1422="snížená",J1422,0)</f>
        <v>0</v>
      </c>
      <c r="BG1422" s="225" t="n">
        <f aca="false">IF(N1422="zákl. přenesená",J1422,0)</f>
        <v>0</v>
      </c>
      <c r="BH1422" s="225" t="n">
        <f aca="false">IF(N1422="sníž. přenesená",J1422,0)</f>
        <v>0</v>
      </c>
      <c r="BI1422" s="225" t="n">
        <f aca="false">IF(N1422="nulová",J1422,0)</f>
        <v>0</v>
      </c>
      <c r="BJ1422" s="3" t="s">
        <v>83</v>
      </c>
      <c r="BK1422" s="225" t="n">
        <f aca="false">ROUND(I1422*H1422,2)</f>
        <v>0</v>
      </c>
      <c r="BL1422" s="3" t="s">
        <v>152</v>
      </c>
      <c r="BM1422" s="224" t="s">
        <v>1629</v>
      </c>
    </row>
    <row r="1423" s="31" customFormat="true" ht="24.15" hidden="false" customHeight="true" outlineLevel="0" collapsed="false">
      <c r="A1423" s="24"/>
      <c r="B1423" s="25"/>
      <c r="C1423" s="212" t="s">
        <v>1630</v>
      </c>
      <c r="D1423" s="212" t="s">
        <v>148</v>
      </c>
      <c r="E1423" s="213" t="s">
        <v>1631</v>
      </c>
      <c r="F1423" s="214" t="s">
        <v>1632</v>
      </c>
      <c r="G1423" s="215" t="s">
        <v>221</v>
      </c>
      <c r="H1423" s="216" t="n">
        <v>3.879</v>
      </c>
      <c r="I1423" s="217"/>
      <c r="J1423" s="218" t="n">
        <f aca="false">ROUND(I1423*H1423,2)</f>
        <v>0</v>
      </c>
      <c r="K1423" s="219"/>
      <c r="L1423" s="30"/>
      <c r="M1423" s="220"/>
      <c r="N1423" s="221" t="s">
        <v>40</v>
      </c>
      <c r="O1423" s="74"/>
      <c r="P1423" s="222" t="n">
        <f aca="false">O1423*H1423</f>
        <v>0</v>
      </c>
      <c r="Q1423" s="222" t="n">
        <v>0</v>
      </c>
      <c r="R1423" s="222" t="n">
        <f aca="false">Q1423*H1423</f>
        <v>0</v>
      </c>
      <c r="S1423" s="222" t="n">
        <v>0</v>
      </c>
      <c r="T1423" s="223" t="n">
        <f aca="false">S1423*H1423</f>
        <v>0</v>
      </c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R1423" s="224" t="s">
        <v>152</v>
      </c>
      <c r="AT1423" s="224" t="s">
        <v>148</v>
      </c>
      <c r="AU1423" s="224" t="s">
        <v>85</v>
      </c>
      <c r="AY1423" s="3" t="s">
        <v>146</v>
      </c>
      <c r="BE1423" s="225" t="n">
        <f aca="false">IF(N1423="základní",J1423,0)</f>
        <v>0</v>
      </c>
      <c r="BF1423" s="225" t="n">
        <f aca="false">IF(N1423="snížená",J1423,0)</f>
        <v>0</v>
      </c>
      <c r="BG1423" s="225" t="n">
        <f aca="false">IF(N1423="zákl. přenesená",J1423,0)</f>
        <v>0</v>
      </c>
      <c r="BH1423" s="225" t="n">
        <f aca="false">IF(N1423="sníž. přenesená",J1423,0)</f>
        <v>0</v>
      </c>
      <c r="BI1423" s="225" t="n">
        <f aca="false">IF(N1423="nulová",J1423,0)</f>
        <v>0</v>
      </c>
      <c r="BJ1423" s="3" t="s">
        <v>83</v>
      </c>
      <c r="BK1423" s="225" t="n">
        <f aca="false">ROUND(I1423*H1423,2)</f>
        <v>0</v>
      </c>
      <c r="BL1423" s="3" t="s">
        <v>152</v>
      </c>
      <c r="BM1423" s="224" t="s">
        <v>1633</v>
      </c>
    </row>
    <row r="1424" s="31" customFormat="true" ht="24.15" hidden="false" customHeight="true" outlineLevel="0" collapsed="false">
      <c r="A1424" s="24"/>
      <c r="B1424" s="25"/>
      <c r="C1424" s="212" t="s">
        <v>1634</v>
      </c>
      <c r="D1424" s="212" t="s">
        <v>148</v>
      </c>
      <c r="E1424" s="213" t="s">
        <v>1635</v>
      </c>
      <c r="F1424" s="214" t="s">
        <v>1636</v>
      </c>
      <c r="G1424" s="215" t="s">
        <v>221</v>
      </c>
      <c r="H1424" s="216" t="n">
        <v>62.064</v>
      </c>
      <c r="I1424" s="217"/>
      <c r="J1424" s="218" t="n">
        <f aca="false">ROUND(I1424*H1424,2)</f>
        <v>0</v>
      </c>
      <c r="K1424" s="219"/>
      <c r="L1424" s="30"/>
      <c r="M1424" s="220"/>
      <c r="N1424" s="221" t="s">
        <v>40</v>
      </c>
      <c r="O1424" s="74"/>
      <c r="P1424" s="222" t="n">
        <f aca="false">O1424*H1424</f>
        <v>0</v>
      </c>
      <c r="Q1424" s="222" t="n">
        <v>0</v>
      </c>
      <c r="R1424" s="222" t="n">
        <f aca="false">Q1424*H1424</f>
        <v>0</v>
      </c>
      <c r="S1424" s="222" t="n">
        <v>0</v>
      </c>
      <c r="T1424" s="223" t="n">
        <f aca="false">S1424*H1424</f>
        <v>0</v>
      </c>
      <c r="U1424" s="24"/>
      <c r="V1424" s="24"/>
      <c r="W1424" s="24"/>
      <c r="X1424" s="24"/>
      <c r="Y1424" s="24"/>
      <c r="Z1424" s="24"/>
      <c r="AA1424" s="24"/>
      <c r="AB1424" s="24"/>
      <c r="AC1424" s="24"/>
      <c r="AD1424" s="24"/>
      <c r="AE1424" s="24"/>
      <c r="AR1424" s="224" t="s">
        <v>152</v>
      </c>
      <c r="AT1424" s="224" t="s">
        <v>148</v>
      </c>
      <c r="AU1424" s="224" t="s">
        <v>85</v>
      </c>
      <c r="AY1424" s="3" t="s">
        <v>146</v>
      </c>
      <c r="BE1424" s="225" t="n">
        <f aca="false">IF(N1424="základní",J1424,0)</f>
        <v>0</v>
      </c>
      <c r="BF1424" s="225" t="n">
        <f aca="false">IF(N1424="snížená",J1424,0)</f>
        <v>0</v>
      </c>
      <c r="BG1424" s="225" t="n">
        <f aca="false">IF(N1424="zákl. přenesená",J1424,0)</f>
        <v>0</v>
      </c>
      <c r="BH1424" s="225" t="n">
        <f aca="false">IF(N1424="sníž. přenesená",J1424,0)</f>
        <v>0</v>
      </c>
      <c r="BI1424" s="225" t="n">
        <f aca="false">IF(N1424="nulová",J1424,0)</f>
        <v>0</v>
      </c>
      <c r="BJ1424" s="3" t="s">
        <v>83</v>
      </c>
      <c r="BK1424" s="225" t="n">
        <f aca="false">ROUND(I1424*H1424,2)</f>
        <v>0</v>
      </c>
      <c r="BL1424" s="3" t="s">
        <v>152</v>
      </c>
      <c r="BM1424" s="224" t="s">
        <v>1637</v>
      </c>
    </row>
    <row r="1425" s="226" customFormat="true" ht="12.8" hidden="false" customHeight="false" outlineLevel="0" collapsed="false">
      <c r="B1425" s="227"/>
      <c r="C1425" s="228"/>
      <c r="D1425" s="229" t="s">
        <v>154</v>
      </c>
      <c r="E1425" s="230"/>
      <c r="F1425" s="231" t="s">
        <v>1638</v>
      </c>
      <c r="G1425" s="228"/>
      <c r="H1425" s="232" t="n">
        <v>62.064</v>
      </c>
      <c r="I1425" s="233"/>
      <c r="J1425" s="228"/>
      <c r="K1425" s="228"/>
      <c r="L1425" s="234"/>
      <c r="M1425" s="235"/>
      <c r="N1425" s="236"/>
      <c r="O1425" s="236"/>
      <c r="P1425" s="236"/>
      <c r="Q1425" s="236"/>
      <c r="R1425" s="236"/>
      <c r="S1425" s="236"/>
      <c r="T1425" s="237"/>
      <c r="AT1425" s="238" t="s">
        <v>154</v>
      </c>
      <c r="AU1425" s="238" t="s">
        <v>85</v>
      </c>
      <c r="AV1425" s="226" t="s">
        <v>85</v>
      </c>
      <c r="AW1425" s="226" t="s">
        <v>31</v>
      </c>
      <c r="AX1425" s="226" t="s">
        <v>83</v>
      </c>
      <c r="AY1425" s="238" t="s">
        <v>146</v>
      </c>
    </row>
    <row r="1426" s="31" customFormat="true" ht="24.15" hidden="false" customHeight="true" outlineLevel="0" collapsed="false">
      <c r="A1426" s="24"/>
      <c r="B1426" s="25"/>
      <c r="C1426" s="212" t="s">
        <v>1639</v>
      </c>
      <c r="D1426" s="212" t="s">
        <v>148</v>
      </c>
      <c r="E1426" s="213" t="s">
        <v>1640</v>
      </c>
      <c r="F1426" s="214" t="s">
        <v>1641</v>
      </c>
      <c r="G1426" s="215" t="s">
        <v>221</v>
      </c>
      <c r="H1426" s="216" t="n">
        <v>3.879</v>
      </c>
      <c r="I1426" s="217"/>
      <c r="J1426" s="218" t="n">
        <f aca="false">ROUND(I1426*H1426,2)</f>
        <v>0</v>
      </c>
      <c r="K1426" s="219"/>
      <c r="L1426" s="30"/>
      <c r="M1426" s="220"/>
      <c r="N1426" s="221" t="s">
        <v>40</v>
      </c>
      <c r="O1426" s="74"/>
      <c r="P1426" s="222" t="n">
        <f aca="false">O1426*H1426</f>
        <v>0</v>
      </c>
      <c r="Q1426" s="222" t="n">
        <v>0</v>
      </c>
      <c r="R1426" s="222" t="n">
        <f aca="false">Q1426*H1426</f>
        <v>0</v>
      </c>
      <c r="S1426" s="222" t="n">
        <v>0</v>
      </c>
      <c r="T1426" s="223" t="n">
        <f aca="false">S1426*H1426</f>
        <v>0</v>
      </c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R1426" s="224" t="s">
        <v>152</v>
      </c>
      <c r="AT1426" s="224" t="s">
        <v>148</v>
      </c>
      <c r="AU1426" s="224" t="s">
        <v>85</v>
      </c>
      <c r="AY1426" s="3" t="s">
        <v>146</v>
      </c>
      <c r="BE1426" s="225" t="n">
        <f aca="false">IF(N1426="základní",J1426,0)</f>
        <v>0</v>
      </c>
      <c r="BF1426" s="225" t="n">
        <f aca="false">IF(N1426="snížená",J1426,0)</f>
        <v>0</v>
      </c>
      <c r="BG1426" s="225" t="n">
        <f aca="false">IF(N1426="zákl. přenesená",J1426,0)</f>
        <v>0</v>
      </c>
      <c r="BH1426" s="225" t="n">
        <f aca="false">IF(N1426="sníž. přenesená",J1426,0)</f>
        <v>0</v>
      </c>
      <c r="BI1426" s="225" t="n">
        <f aca="false">IF(N1426="nulová",J1426,0)</f>
        <v>0</v>
      </c>
      <c r="BJ1426" s="3" t="s">
        <v>83</v>
      </c>
      <c r="BK1426" s="225" t="n">
        <f aca="false">ROUND(I1426*H1426,2)</f>
        <v>0</v>
      </c>
      <c r="BL1426" s="3" t="s">
        <v>152</v>
      </c>
      <c r="BM1426" s="224" t="s">
        <v>1642</v>
      </c>
    </row>
    <row r="1427" s="195" customFormat="true" ht="22.8" hidden="false" customHeight="true" outlineLevel="0" collapsed="false">
      <c r="B1427" s="196"/>
      <c r="C1427" s="197"/>
      <c r="D1427" s="198" t="s">
        <v>74</v>
      </c>
      <c r="E1427" s="210" t="s">
        <v>1643</v>
      </c>
      <c r="F1427" s="210" t="s">
        <v>1644</v>
      </c>
      <c r="G1427" s="197"/>
      <c r="H1427" s="197"/>
      <c r="I1427" s="200"/>
      <c r="J1427" s="211" t="n">
        <f aca="false">BK1427</f>
        <v>0</v>
      </c>
      <c r="K1427" s="197"/>
      <c r="L1427" s="202"/>
      <c r="M1427" s="203"/>
      <c r="N1427" s="204"/>
      <c r="O1427" s="204"/>
      <c r="P1427" s="205" t="n">
        <f aca="false">P1428</f>
        <v>0</v>
      </c>
      <c r="Q1427" s="204"/>
      <c r="R1427" s="205" t="n">
        <f aca="false">R1428</f>
        <v>0</v>
      </c>
      <c r="S1427" s="204"/>
      <c r="T1427" s="206" t="n">
        <f aca="false">T1428</f>
        <v>0</v>
      </c>
      <c r="AR1427" s="207" t="s">
        <v>83</v>
      </c>
      <c r="AT1427" s="208" t="s">
        <v>74</v>
      </c>
      <c r="AU1427" s="208" t="s">
        <v>83</v>
      </c>
      <c r="AY1427" s="207" t="s">
        <v>146</v>
      </c>
      <c r="BK1427" s="209" t="n">
        <f aca="false">BK1428</f>
        <v>0</v>
      </c>
    </row>
    <row r="1428" s="31" customFormat="true" ht="14.4" hidden="false" customHeight="true" outlineLevel="0" collapsed="false">
      <c r="A1428" s="24"/>
      <c r="B1428" s="25"/>
      <c r="C1428" s="212" t="s">
        <v>1645</v>
      </c>
      <c r="D1428" s="212" t="s">
        <v>148</v>
      </c>
      <c r="E1428" s="213" t="s">
        <v>1646</v>
      </c>
      <c r="F1428" s="214" t="s">
        <v>1647</v>
      </c>
      <c r="G1428" s="215" t="s">
        <v>221</v>
      </c>
      <c r="H1428" s="216" t="n">
        <v>1138.787</v>
      </c>
      <c r="I1428" s="217"/>
      <c r="J1428" s="218" t="n">
        <f aca="false">ROUND(I1428*H1428,2)</f>
        <v>0</v>
      </c>
      <c r="K1428" s="219"/>
      <c r="L1428" s="30"/>
      <c r="M1428" s="220"/>
      <c r="N1428" s="221" t="s">
        <v>40</v>
      </c>
      <c r="O1428" s="74"/>
      <c r="P1428" s="222" t="n">
        <f aca="false">O1428*H1428</f>
        <v>0</v>
      </c>
      <c r="Q1428" s="222" t="n">
        <v>0</v>
      </c>
      <c r="R1428" s="222" t="n">
        <f aca="false">Q1428*H1428</f>
        <v>0</v>
      </c>
      <c r="S1428" s="222" t="n">
        <v>0</v>
      </c>
      <c r="T1428" s="223" t="n">
        <f aca="false">S1428*H1428</f>
        <v>0</v>
      </c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R1428" s="224" t="s">
        <v>152</v>
      </c>
      <c r="AT1428" s="224" t="s">
        <v>148</v>
      </c>
      <c r="AU1428" s="224" t="s">
        <v>85</v>
      </c>
      <c r="AY1428" s="3" t="s">
        <v>146</v>
      </c>
      <c r="BE1428" s="225" t="n">
        <f aca="false">IF(N1428="základní",J1428,0)</f>
        <v>0</v>
      </c>
      <c r="BF1428" s="225" t="n">
        <f aca="false">IF(N1428="snížená",J1428,0)</f>
        <v>0</v>
      </c>
      <c r="BG1428" s="225" t="n">
        <f aca="false">IF(N1428="zákl. přenesená",J1428,0)</f>
        <v>0</v>
      </c>
      <c r="BH1428" s="225" t="n">
        <f aca="false">IF(N1428="sníž. přenesená",J1428,0)</f>
        <v>0</v>
      </c>
      <c r="BI1428" s="225" t="n">
        <f aca="false">IF(N1428="nulová",J1428,0)</f>
        <v>0</v>
      </c>
      <c r="BJ1428" s="3" t="s">
        <v>83</v>
      </c>
      <c r="BK1428" s="225" t="n">
        <f aca="false">ROUND(I1428*H1428,2)</f>
        <v>0</v>
      </c>
      <c r="BL1428" s="3" t="s">
        <v>152</v>
      </c>
      <c r="BM1428" s="224" t="s">
        <v>1648</v>
      </c>
    </row>
    <row r="1429" s="195" customFormat="true" ht="25.9" hidden="false" customHeight="true" outlineLevel="0" collapsed="false">
      <c r="B1429" s="196"/>
      <c r="C1429" s="197"/>
      <c r="D1429" s="198" t="s">
        <v>74</v>
      </c>
      <c r="E1429" s="199" t="s">
        <v>1649</v>
      </c>
      <c r="F1429" s="199" t="s">
        <v>1650</v>
      </c>
      <c r="G1429" s="197"/>
      <c r="H1429" s="197"/>
      <c r="I1429" s="200"/>
      <c r="J1429" s="201" t="n">
        <f aca="false">BK1429</f>
        <v>0</v>
      </c>
      <c r="K1429" s="197"/>
      <c r="L1429" s="202"/>
      <c r="M1429" s="203"/>
      <c r="N1429" s="204"/>
      <c r="O1429" s="204"/>
      <c r="P1429" s="205" t="n">
        <f aca="false">P1430+P1460+P1498+P1568+P1570+P1572+P1575+P1577+P1589+P1626+P1654+P1708+P1782+P1861+P1878+P1936+P2023+P2035</f>
        <v>0</v>
      </c>
      <c r="Q1429" s="204"/>
      <c r="R1429" s="205" t="n">
        <f aca="false">R1430+R1460+R1498+R1568+R1570+R1572+R1575+R1577+R1589+R1626+R1654+R1708+R1782+R1861+R1878+R1936+R2023+R2035</f>
        <v>30.78323115</v>
      </c>
      <c r="S1429" s="204"/>
      <c r="T1429" s="206" t="n">
        <f aca="false">T1430+T1460+T1498+T1568+T1570+T1572+T1575+T1577+T1589+T1626+T1654+T1708+T1782+T1861+T1878+T1936+T2023+T2035</f>
        <v>0.0203</v>
      </c>
      <c r="AR1429" s="207" t="s">
        <v>85</v>
      </c>
      <c r="AT1429" s="208" t="s">
        <v>74</v>
      </c>
      <c r="AU1429" s="208" t="s">
        <v>75</v>
      </c>
      <c r="AY1429" s="207" t="s">
        <v>146</v>
      </c>
      <c r="BK1429" s="209" t="n">
        <f aca="false">BK1430+BK1460+BK1498+BK1568+BK1570+BK1572+BK1575+BK1577+BK1589+BK1626+BK1654+BK1708+BK1782+BK1861+BK1878+BK1936+BK2023+BK2035</f>
        <v>0</v>
      </c>
    </row>
    <row r="1430" s="195" customFormat="true" ht="22.8" hidden="false" customHeight="true" outlineLevel="0" collapsed="false">
      <c r="B1430" s="196"/>
      <c r="C1430" s="197"/>
      <c r="D1430" s="198" t="s">
        <v>74</v>
      </c>
      <c r="E1430" s="210" t="s">
        <v>1651</v>
      </c>
      <c r="F1430" s="210" t="s">
        <v>1652</v>
      </c>
      <c r="G1430" s="197"/>
      <c r="H1430" s="197"/>
      <c r="I1430" s="200"/>
      <c r="J1430" s="211" t="n">
        <f aca="false">BK1430</f>
        <v>0</v>
      </c>
      <c r="K1430" s="197"/>
      <c r="L1430" s="202"/>
      <c r="M1430" s="203"/>
      <c r="N1430" s="204"/>
      <c r="O1430" s="204"/>
      <c r="P1430" s="205" t="n">
        <f aca="false">SUM(P1431:P1459)</f>
        <v>0</v>
      </c>
      <c r="Q1430" s="204"/>
      <c r="R1430" s="205" t="n">
        <f aca="false">SUM(R1431:R1459)</f>
        <v>1.1091272</v>
      </c>
      <c r="S1430" s="204"/>
      <c r="T1430" s="206" t="n">
        <f aca="false">SUM(T1431:T1459)</f>
        <v>0</v>
      </c>
      <c r="AR1430" s="207" t="s">
        <v>85</v>
      </c>
      <c r="AT1430" s="208" t="s">
        <v>74</v>
      </c>
      <c r="AU1430" s="208" t="s">
        <v>83</v>
      </c>
      <c r="AY1430" s="207" t="s">
        <v>146</v>
      </c>
      <c r="BK1430" s="209" t="n">
        <f aca="false">SUM(BK1431:BK1459)</f>
        <v>0</v>
      </c>
    </row>
    <row r="1431" s="31" customFormat="true" ht="24.15" hidden="false" customHeight="true" outlineLevel="0" collapsed="false">
      <c r="A1431" s="24"/>
      <c r="B1431" s="25"/>
      <c r="C1431" s="212" t="s">
        <v>1653</v>
      </c>
      <c r="D1431" s="212" t="s">
        <v>148</v>
      </c>
      <c r="E1431" s="213" t="s">
        <v>1654</v>
      </c>
      <c r="F1431" s="214" t="s">
        <v>1655</v>
      </c>
      <c r="G1431" s="215" t="s">
        <v>227</v>
      </c>
      <c r="H1431" s="216" t="n">
        <v>248.614</v>
      </c>
      <c r="I1431" s="217"/>
      <c r="J1431" s="218" t="n">
        <f aca="false">ROUND(I1431*H1431,2)</f>
        <v>0</v>
      </c>
      <c r="K1431" s="219"/>
      <c r="L1431" s="30"/>
      <c r="M1431" s="220"/>
      <c r="N1431" s="221" t="s">
        <v>40</v>
      </c>
      <c r="O1431" s="74"/>
      <c r="P1431" s="222" t="n">
        <f aca="false">O1431*H1431</f>
        <v>0</v>
      </c>
      <c r="Q1431" s="222" t="n">
        <v>0</v>
      </c>
      <c r="R1431" s="222" t="n">
        <f aca="false">Q1431*H1431</f>
        <v>0</v>
      </c>
      <c r="S1431" s="222" t="n">
        <v>0</v>
      </c>
      <c r="T1431" s="223" t="n">
        <f aca="false">S1431*H1431</f>
        <v>0</v>
      </c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R1431" s="224" t="s">
        <v>273</v>
      </c>
      <c r="AT1431" s="224" t="s">
        <v>148</v>
      </c>
      <c r="AU1431" s="224" t="s">
        <v>85</v>
      </c>
      <c r="AY1431" s="3" t="s">
        <v>146</v>
      </c>
      <c r="BE1431" s="225" t="n">
        <f aca="false">IF(N1431="základní",J1431,0)</f>
        <v>0</v>
      </c>
      <c r="BF1431" s="225" t="n">
        <f aca="false">IF(N1431="snížená",J1431,0)</f>
        <v>0</v>
      </c>
      <c r="BG1431" s="225" t="n">
        <f aca="false">IF(N1431="zákl. přenesená",J1431,0)</f>
        <v>0</v>
      </c>
      <c r="BH1431" s="225" t="n">
        <f aca="false">IF(N1431="sníž. přenesená",J1431,0)</f>
        <v>0</v>
      </c>
      <c r="BI1431" s="225" t="n">
        <f aca="false">IF(N1431="nulová",J1431,0)</f>
        <v>0</v>
      </c>
      <c r="BJ1431" s="3" t="s">
        <v>83</v>
      </c>
      <c r="BK1431" s="225" t="n">
        <f aca="false">ROUND(I1431*H1431,2)</f>
        <v>0</v>
      </c>
      <c r="BL1431" s="3" t="s">
        <v>273</v>
      </c>
      <c r="BM1431" s="224" t="s">
        <v>1656</v>
      </c>
    </row>
    <row r="1432" s="226" customFormat="true" ht="12.8" hidden="false" customHeight="false" outlineLevel="0" collapsed="false">
      <c r="B1432" s="227"/>
      <c r="C1432" s="228"/>
      <c r="D1432" s="229" t="s">
        <v>154</v>
      </c>
      <c r="E1432" s="230"/>
      <c r="F1432" s="231" t="s">
        <v>1657</v>
      </c>
      <c r="G1432" s="228"/>
      <c r="H1432" s="232" t="n">
        <v>246.362</v>
      </c>
      <c r="I1432" s="233"/>
      <c r="J1432" s="228"/>
      <c r="K1432" s="228"/>
      <c r="L1432" s="234"/>
      <c r="M1432" s="235"/>
      <c r="N1432" s="236"/>
      <c r="O1432" s="236"/>
      <c r="P1432" s="236"/>
      <c r="Q1432" s="236"/>
      <c r="R1432" s="236"/>
      <c r="S1432" s="236"/>
      <c r="T1432" s="237"/>
      <c r="AT1432" s="238" t="s">
        <v>154</v>
      </c>
      <c r="AU1432" s="238" t="s">
        <v>85</v>
      </c>
      <c r="AV1432" s="226" t="s">
        <v>85</v>
      </c>
      <c r="AW1432" s="226" t="s">
        <v>31</v>
      </c>
      <c r="AX1432" s="226" t="s">
        <v>75</v>
      </c>
      <c r="AY1432" s="238" t="s">
        <v>146</v>
      </c>
    </row>
    <row r="1433" s="226" customFormat="true" ht="12.8" hidden="false" customHeight="false" outlineLevel="0" collapsed="false">
      <c r="B1433" s="227"/>
      <c r="C1433" s="228"/>
      <c r="D1433" s="229" t="s">
        <v>154</v>
      </c>
      <c r="E1433" s="230"/>
      <c r="F1433" s="231" t="s">
        <v>1658</v>
      </c>
      <c r="G1433" s="228"/>
      <c r="H1433" s="232" t="n">
        <v>-6.726</v>
      </c>
      <c r="I1433" s="233"/>
      <c r="J1433" s="228"/>
      <c r="K1433" s="228"/>
      <c r="L1433" s="234"/>
      <c r="M1433" s="235"/>
      <c r="N1433" s="236"/>
      <c r="O1433" s="236"/>
      <c r="P1433" s="236"/>
      <c r="Q1433" s="236"/>
      <c r="R1433" s="236"/>
      <c r="S1433" s="236"/>
      <c r="T1433" s="237"/>
      <c r="AT1433" s="238" t="s">
        <v>154</v>
      </c>
      <c r="AU1433" s="238" t="s">
        <v>85</v>
      </c>
      <c r="AV1433" s="226" t="s">
        <v>85</v>
      </c>
      <c r="AW1433" s="226" t="s">
        <v>31</v>
      </c>
      <c r="AX1433" s="226" t="s">
        <v>75</v>
      </c>
      <c r="AY1433" s="238" t="s">
        <v>146</v>
      </c>
    </row>
    <row r="1434" s="226" customFormat="true" ht="12.8" hidden="false" customHeight="false" outlineLevel="0" collapsed="false">
      <c r="B1434" s="227"/>
      <c r="C1434" s="228"/>
      <c r="D1434" s="229" t="s">
        <v>154</v>
      </c>
      <c r="E1434" s="230"/>
      <c r="F1434" s="231" t="s">
        <v>1659</v>
      </c>
      <c r="G1434" s="228"/>
      <c r="H1434" s="232" t="n">
        <v>8.978</v>
      </c>
      <c r="I1434" s="233"/>
      <c r="J1434" s="228"/>
      <c r="K1434" s="228"/>
      <c r="L1434" s="234"/>
      <c r="M1434" s="235"/>
      <c r="N1434" s="236"/>
      <c r="O1434" s="236"/>
      <c r="P1434" s="236"/>
      <c r="Q1434" s="236"/>
      <c r="R1434" s="236"/>
      <c r="S1434" s="236"/>
      <c r="T1434" s="237"/>
      <c r="AT1434" s="238" t="s">
        <v>154</v>
      </c>
      <c r="AU1434" s="238" t="s">
        <v>85</v>
      </c>
      <c r="AV1434" s="226" t="s">
        <v>85</v>
      </c>
      <c r="AW1434" s="226" t="s">
        <v>31</v>
      </c>
      <c r="AX1434" s="226" t="s">
        <v>75</v>
      </c>
      <c r="AY1434" s="238" t="s">
        <v>146</v>
      </c>
    </row>
    <row r="1435" s="239" customFormat="true" ht="12.8" hidden="false" customHeight="false" outlineLevel="0" collapsed="false">
      <c r="B1435" s="240"/>
      <c r="C1435" s="241"/>
      <c r="D1435" s="229" t="s">
        <v>154</v>
      </c>
      <c r="E1435" s="242"/>
      <c r="F1435" s="243" t="s">
        <v>159</v>
      </c>
      <c r="G1435" s="241"/>
      <c r="H1435" s="244" t="n">
        <v>248.614</v>
      </c>
      <c r="I1435" s="245"/>
      <c r="J1435" s="241"/>
      <c r="K1435" s="241"/>
      <c r="L1435" s="246"/>
      <c r="M1435" s="247"/>
      <c r="N1435" s="248"/>
      <c r="O1435" s="248"/>
      <c r="P1435" s="248"/>
      <c r="Q1435" s="248"/>
      <c r="R1435" s="248"/>
      <c r="S1435" s="248"/>
      <c r="T1435" s="249"/>
      <c r="AT1435" s="250" t="s">
        <v>154</v>
      </c>
      <c r="AU1435" s="250" t="s">
        <v>85</v>
      </c>
      <c r="AV1435" s="239" t="s">
        <v>152</v>
      </c>
      <c r="AW1435" s="239" t="s">
        <v>31</v>
      </c>
      <c r="AX1435" s="239" t="s">
        <v>83</v>
      </c>
      <c r="AY1435" s="250" t="s">
        <v>146</v>
      </c>
    </row>
    <row r="1436" s="31" customFormat="true" ht="14.4" hidden="false" customHeight="true" outlineLevel="0" collapsed="false">
      <c r="A1436" s="24"/>
      <c r="B1436" s="25"/>
      <c r="C1436" s="263" t="s">
        <v>1660</v>
      </c>
      <c r="D1436" s="263" t="s">
        <v>1270</v>
      </c>
      <c r="E1436" s="264" t="s">
        <v>1661</v>
      </c>
      <c r="F1436" s="265" t="s">
        <v>1662</v>
      </c>
      <c r="G1436" s="266" t="s">
        <v>221</v>
      </c>
      <c r="H1436" s="267" t="n">
        <v>0.786</v>
      </c>
      <c r="I1436" s="268"/>
      <c r="J1436" s="269" t="n">
        <f aca="false">ROUND(I1436*H1436,2)</f>
        <v>0</v>
      </c>
      <c r="K1436" s="270"/>
      <c r="L1436" s="271"/>
      <c r="M1436" s="272"/>
      <c r="N1436" s="273" t="s">
        <v>40</v>
      </c>
      <c r="O1436" s="74"/>
      <c r="P1436" s="222" t="n">
        <f aca="false">O1436*H1436</f>
        <v>0</v>
      </c>
      <c r="Q1436" s="222" t="n">
        <v>1</v>
      </c>
      <c r="R1436" s="222" t="n">
        <f aca="false">Q1436*H1436</f>
        <v>0.786</v>
      </c>
      <c r="S1436" s="222" t="n">
        <v>0</v>
      </c>
      <c r="T1436" s="223" t="n">
        <f aca="false">S1436*H1436</f>
        <v>0</v>
      </c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R1436" s="224" t="s">
        <v>528</v>
      </c>
      <c r="AT1436" s="224" t="s">
        <v>1270</v>
      </c>
      <c r="AU1436" s="224" t="s">
        <v>85</v>
      </c>
      <c r="AY1436" s="3" t="s">
        <v>146</v>
      </c>
      <c r="BE1436" s="225" t="n">
        <f aca="false">IF(N1436="základní",J1436,0)</f>
        <v>0</v>
      </c>
      <c r="BF1436" s="225" t="n">
        <f aca="false">IF(N1436="snížená",J1436,0)</f>
        <v>0</v>
      </c>
      <c r="BG1436" s="225" t="n">
        <f aca="false">IF(N1436="zákl. přenesená",J1436,0)</f>
        <v>0</v>
      </c>
      <c r="BH1436" s="225" t="n">
        <f aca="false">IF(N1436="sníž. přenesená",J1436,0)</f>
        <v>0</v>
      </c>
      <c r="BI1436" s="225" t="n">
        <f aca="false">IF(N1436="nulová",J1436,0)</f>
        <v>0</v>
      </c>
      <c r="BJ1436" s="3" t="s">
        <v>83</v>
      </c>
      <c r="BK1436" s="225" t="n">
        <f aca="false">ROUND(I1436*H1436,2)</f>
        <v>0</v>
      </c>
      <c r="BL1436" s="3" t="s">
        <v>273</v>
      </c>
      <c r="BM1436" s="224" t="s">
        <v>1663</v>
      </c>
    </row>
    <row r="1437" s="226" customFormat="true" ht="12.8" hidden="false" customHeight="false" outlineLevel="0" collapsed="false">
      <c r="B1437" s="227"/>
      <c r="C1437" s="228"/>
      <c r="D1437" s="229" t="s">
        <v>154</v>
      </c>
      <c r="E1437" s="230"/>
      <c r="F1437" s="231" t="s">
        <v>1664</v>
      </c>
      <c r="G1437" s="228"/>
      <c r="H1437" s="232" t="n">
        <v>0.746</v>
      </c>
      <c r="I1437" s="233"/>
      <c r="J1437" s="228"/>
      <c r="K1437" s="228"/>
      <c r="L1437" s="234"/>
      <c r="M1437" s="235"/>
      <c r="N1437" s="236"/>
      <c r="O1437" s="236"/>
      <c r="P1437" s="236"/>
      <c r="Q1437" s="236"/>
      <c r="R1437" s="236"/>
      <c r="S1437" s="236"/>
      <c r="T1437" s="237"/>
      <c r="AT1437" s="238" t="s">
        <v>154</v>
      </c>
      <c r="AU1437" s="238" t="s">
        <v>85</v>
      </c>
      <c r="AV1437" s="226" t="s">
        <v>85</v>
      </c>
      <c r="AW1437" s="226" t="s">
        <v>31</v>
      </c>
      <c r="AX1437" s="226" t="s">
        <v>75</v>
      </c>
      <c r="AY1437" s="238" t="s">
        <v>146</v>
      </c>
    </row>
    <row r="1438" s="226" customFormat="true" ht="12.8" hidden="false" customHeight="false" outlineLevel="0" collapsed="false">
      <c r="B1438" s="227"/>
      <c r="C1438" s="228"/>
      <c r="D1438" s="229" t="s">
        <v>154</v>
      </c>
      <c r="E1438" s="230"/>
      <c r="F1438" s="231" t="s">
        <v>1665</v>
      </c>
      <c r="G1438" s="228"/>
      <c r="H1438" s="232" t="n">
        <v>0.04</v>
      </c>
      <c r="I1438" s="233"/>
      <c r="J1438" s="228"/>
      <c r="K1438" s="228"/>
      <c r="L1438" s="234"/>
      <c r="M1438" s="235"/>
      <c r="N1438" s="236"/>
      <c r="O1438" s="236"/>
      <c r="P1438" s="236"/>
      <c r="Q1438" s="236"/>
      <c r="R1438" s="236"/>
      <c r="S1438" s="236"/>
      <c r="T1438" s="237"/>
      <c r="AT1438" s="238" t="s">
        <v>154</v>
      </c>
      <c r="AU1438" s="238" t="s">
        <v>85</v>
      </c>
      <c r="AV1438" s="226" t="s">
        <v>85</v>
      </c>
      <c r="AW1438" s="226" t="s">
        <v>31</v>
      </c>
      <c r="AX1438" s="226" t="s">
        <v>75</v>
      </c>
      <c r="AY1438" s="238" t="s">
        <v>146</v>
      </c>
    </row>
    <row r="1439" s="239" customFormat="true" ht="12.8" hidden="false" customHeight="false" outlineLevel="0" collapsed="false">
      <c r="B1439" s="240"/>
      <c r="C1439" s="241"/>
      <c r="D1439" s="229" t="s">
        <v>154</v>
      </c>
      <c r="E1439" s="242"/>
      <c r="F1439" s="243" t="s">
        <v>159</v>
      </c>
      <c r="G1439" s="241"/>
      <c r="H1439" s="244" t="n">
        <v>0.786</v>
      </c>
      <c r="I1439" s="245"/>
      <c r="J1439" s="241"/>
      <c r="K1439" s="241"/>
      <c r="L1439" s="246"/>
      <c r="M1439" s="247"/>
      <c r="N1439" s="248"/>
      <c r="O1439" s="248"/>
      <c r="P1439" s="248"/>
      <c r="Q1439" s="248"/>
      <c r="R1439" s="248"/>
      <c r="S1439" s="248"/>
      <c r="T1439" s="249"/>
      <c r="AT1439" s="250" t="s">
        <v>154</v>
      </c>
      <c r="AU1439" s="250" t="s">
        <v>85</v>
      </c>
      <c r="AV1439" s="239" t="s">
        <v>152</v>
      </c>
      <c r="AW1439" s="239" t="s">
        <v>31</v>
      </c>
      <c r="AX1439" s="239" t="s">
        <v>83</v>
      </c>
      <c r="AY1439" s="250" t="s">
        <v>146</v>
      </c>
    </row>
    <row r="1440" s="31" customFormat="true" ht="24.15" hidden="false" customHeight="true" outlineLevel="0" collapsed="false">
      <c r="A1440" s="24"/>
      <c r="B1440" s="25"/>
      <c r="C1440" s="212" t="s">
        <v>1666</v>
      </c>
      <c r="D1440" s="212" t="s">
        <v>148</v>
      </c>
      <c r="E1440" s="213" t="s">
        <v>1667</v>
      </c>
      <c r="F1440" s="214" t="s">
        <v>1668</v>
      </c>
      <c r="G1440" s="215" t="s">
        <v>227</v>
      </c>
      <c r="H1440" s="216" t="n">
        <v>11.297</v>
      </c>
      <c r="I1440" s="217"/>
      <c r="J1440" s="218" t="n">
        <f aca="false">ROUND(I1440*H1440,2)</f>
        <v>0</v>
      </c>
      <c r="K1440" s="219"/>
      <c r="L1440" s="30"/>
      <c r="M1440" s="220"/>
      <c r="N1440" s="221" t="s">
        <v>40</v>
      </c>
      <c r="O1440" s="74"/>
      <c r="P1440" s="222" t="n">
        <f aca="false">O1440*H1440</f>
        <v>0</v>
      </c>
      <c r="Q1440" s="222" t="n">
        <v>0</v>
      </c>
      <c r="R1440" s="222" t="n">
        <f aca="false">Q1440*H1440</f>
        <v>0</v>
      </c>
      <c r="S1440" s="222" t="n">
        <v>0</v>
      </c>
      <c r="T1440" s="223" t="n">
        <f aca="false">S1440*H1440</f>
        <v>0</v>
      </c>
      <c r="U1440" s="24"/>
      <c r="V1440" s="24"/>
      <c r="W1440" s="24"/>
      <c r="X1440" s="24"/>
      <c r="Y1440" s="24"/>
      <c r="Z1440" s="24"/>
      <c r="AA1440" s="24"/>
      <c r="AB1440" s="24"/>
      <c r="AC1440" s="24"/>
      <c r="AD1440" s="24"/>
      <c r="AE1440" s="24"/>
      <c r="AR1440" s="224" t="s">
        <v>273</v>
      </c>
      <c r="AT1440" s="224" t="s">
        <v>148</v>
      </c>
      <c r="AU1440" s="224" t="s">
        <v>85</v>
      </c>
      <c r="AY1440" s="3" t="s">
        <v>146</v>
      </c>
      <c r="BE1440" s="225" t="n">
        <f aca="false">IF(N1440="základní",J1440,0)</f>
        <v>0</v>
      </c>
      <c r="BF1440" s="225" t="n">
        <f aca="false">IF(N1440="snížená",J1440,0)</f>
        <v>0</v>
      </c>
      <c r="BG1440" s="225" t="n">
        <f aca="false">IF(N1440="zákl. přenesená",J1440,0)</f>
        <v>0</v>
      </c>
      <c r="BH1440" s="225" t="n">
        <f aca="false">IF(N1440="sníž. přenesená",J1440,0)</f>
        <v>0</v>
      </c>
      <c r="BI1440" s="225" t="n">
        <f aca="false">IF(N1440="nulová",J1440,0)</f>
        <v>0</v>
      </c>
      <c r="BJ1440" s="3" t="s">
        <v>83</v>
      </c>
      <c r="BK1440" s="225" t="n">
        <f aca="false">ROUND(I1440*H1440,2)</f>
        <v>0</v>
      </c>
      <c r="BL1440" s="3" t="s">
        <v>273</v>
      </c>
      <c r="BM1440" s="224" t="s">
        <v>1669</v>
      </c>
    </row>
    <row r="1441" s="226" customFormat="true" ht="12.8" hidden="false" customHeight="false" outlineLevel="0" collapsed="false">
      <c r="B1441" s="227"/>
      <c r="C1441" s="228"/>
      <c r="D1441" s="229" t="s">
        <v>154</v>
      </c>
      <c r="E1441" s="230"/>
      <c r="F1441" s="231" t="s">
        <v>1670</v>
      </c>
      <c r="G1441" s="228"/>
      <c r="H1441" s="232" t="n">
        <v>11.297</v>
      </c>
      <c r="I1441" s="233"/>
      <c r="J1441" s="228"/>
      <c r="K1441" s="228"/>
      <c r="L1441" s="234"/>
      <c r="M1441" s="235"/>
      <c r="N1441" s="236"/>
      <c r="O1441" s="236"/>
      <c r="P1441" s="236"/>
      <c r="Q1441" s="236"/>
      <c r="R1441" s="236"/>
      <c r="S1441" s="236"/>
      <c r="T1441" s="237"/>
      <c r="AT1441" s="238" t="s">
        <v>154</v>
      </c>
      <c r="AU1441" s="238" t="s">
        <v>85</v>
      </c>
      <c r="AV1441" s="226" t="s">
        <v>85</v>
      </c>
      <c r="AW1441" s="226" t="s">
        <v>31</v>
      </c>
      <c r="AX1441" s="226" t="s">
        <v>83</v>
      </c>
      <c r="AY1441" s="238" t="s">
        <v>146</v>
      </c>
    </row>
    <row r="1442" s="31" customFormat="true" ht="24.15" hidden="false" customHeight="true" outlineLevel="0" collapsed="false">
      <c r="A1442" s="24"/>
      <c r="B1442" s="25"/>
      <c r="C1442" s="212" t="s">
        <v>1671</v>
      </c>
      <c r="D1442" s="212" t="s">
        <v>148</v>
      </c>
      <c r="E1442" s="213" t="s">
        <v>1672</v>
      </c>
      <c r="F1442" s="214" t="s">
        <v>1673</v>
      </c>
      <c r="G1442" s="215" t="s">
        <v>227</v>
      </c>
      <c r="H1442" s="216" t="n">
        <v>75</v>
      </c>
      <c r="I1442" s="217"/>
      <c r="J1442" s="218" t="n">
        <f aca="false">ROUND(I1442*H1442,2)</f>
        <v>0</v>
      </c>
      <c r="K1442" s="219"/>
      <c r="L1442" s="30"/>
      <c r="M1442" s="220"/>
      <c r="N1442" s="221" t="s">
        <v>40</v>
      </c>
      <c r="O1442" s="74"/>
      <c r="P1442" s="222" t="n">
        <f aca="false">O1442*H1442</f>
        <v>0</v>
      </c>
      <c r="Q1442" s="222" t="n">
        <v>0.001</v>
      </c>
      <c r="R1442" s="222" t="n">
        <f aca="false">Q1442*H1442</f>
        <v>0.075</v>
      </c>
      <c r="S1442" s="222" t="n">
        <v>0</v>
      </c>
      <c r="T1442" s="223" t="n">
        <f aca="false">S1442*H1442</f>
        <v>0</v>
      </c>
      <c r="U1442" s="24"/>
      <c r="V1442" s="24"/>
      <c r="W1442" s="24"/>
      <c r="X1442" s="24"/>
      <c r="Y1442" s="24"/>
      <c r="Z1442" s="24"/>
      <c r="AA1442" s="24"/>
      <c r="AB1442" s="24"/>
      <c r="AC1442" s="24"/>
      <c r="AD1442" s="24"/>
      <c r="AE1442" s="24"/>
      <c r="AR1442" s="224" t="s">
        <v>273</v>
      </c>
      <c r="AT1442" s="224" t="s">
        <v>148</v>
      </c>
      <c r="AU1442" s="224" t="s">
        <v>85</v>
      </c>
      <c r="AY1442" s="3" t="s">
        <v>146</v>
      </c>
      <c r="BE1442" s="225" t="n">
        <f aca="false">IF(N1442="základní",J1442,0)</f>
        <v>0</v>
      </c>
      <c r="BF1442" s="225" t="n">
        <f aca="false">IF(N1442="snížená",J1442,0)</f>
        <v>0</v>
      </c>
      <c r="BG1442" s="225" t="n">
        <f aca="false">IF(N1442="zákl. přenesená",J1442,0)</f>
        <v>0</v>
      </c>
      <c r="BH1442" s="225" t="n">
        <f aca="false">IF(N1442="sníž. přenesená",J1442,0)</f>
        <v>0</v>
      </c>
      <c r="BI1442" s="225" t="n">
        <f aca="false">IF(N1442="nulová",J1442,0)</f>
        <v>0</v>
      </c>
      <c r="BJ1442" s="3" t="s">
        <v>83</v>
      </c>
      <c r="BK1442" s="225" t="n">
        <f aca="false">ROUND(I1442*H1442,2)</f>
        <v>0</v>
      </c>
      <c r="BL1442" s="3" t="s">
        <v>273</v>
      </c>
      <c r="BM1442" s="224" t="s">
        <v>1674</v>
      </c>
    </row>
    <row r="1443" s="226" customFormat="true" ht="12.8" hidden="false" customHeight="false" outlineLevel="0" collapsed="false">
      <c r="B1443" s="227"/>
      <c r="C1443" s="228"/>
      <c r="D1443" s="229" t="s">
        <v>154</v>
      </c>
      <c r="E1443" s="230"/>
      <c r="F1443" s="231" t="s">
        <v>1675</v>
      </c>
      <c r="G1443" s="228"/>
      <c r="H1443" s="232" t="n">
        <v>18.6</v>
      </c>
      <c r="I1443" s="233"/>
      <c r="J1443" s="228"/>
      <c r="K1443" s="228"/>
      <c r="L1443" s="234"/>
      <c r="M1443" s="235"/>
      <c r="N1443" s="236"/>
      <c r="O1443" s="236"/>
      <c r="P1443" s="236"/>
      <c r="Q1443" s="236"/>
      <c r="R1443" s="236"/>
      <c r="S1443" s="236"/>
      <c r="T1443" s="237"/>
      <c r="AT1443" s="238" t="s">
        <v>154</v>
      </c>
      <c r="AU1443" s="238" t="s">
        <v>85</v>
      </c>
      <c r="AV1443" s="226" t="s">
        <v>85</v>
      </c>
      <c r="AW1443" s="226" t="s">
        <v>31</v>
      </c>
      <c r="AX1443" s="226" t="s">
        <v>75</v>
      </c>
      <c r="AY1443" s="238" t="s">
        <v>146</v>
      </c>
    </row>
    <row r="1444" s="226" customFormat="true" ht="12.8" hidden="false" customHeight="false" outlineLevel="0" collapsed="false">
      <c r="B1444" s="227"/>
      <c r="C1444" s="228"/>
      <c r="D1444" s="229" t="s">
        <v>154</v>
      </c>
      <c r="E1444" s="230"/>
      <c r="F1444" s="231" t="s">
        <v>1461</v>
      </c>
      <c r="G1444" s="228"/>
      <c r="H1444" s="232" t="n">
        <v>56.4</v>
      </c>
      <c r="I1444" s="233"/>
      <c r="J1444" s="228"/>
      <c r="K1444" s="228"/>
      <c r="L1444" s="234"/>
      <c r="M1444" s="235"/>
      <c r="N1444" s="236"/>
      <c r="O1444" s="236"/>
      <c r="P1444" s="236"/>
      <c r="Q1444" s="236"/>
      <c r="R1444" s="236"/>
      <c r="S1444" s="236"/>
      <c r="T1444" s="237"/>
      <c r="AT1444" s="238" t="s">
        <v>154</v>
      </c>
      <c r="AU1444" s="238" t="s">
        <v>85</v>
      </c>
      <c r="AV1444" s="226" t="s">
        <v>85</v>
      </c>
      <c r="AW1444" s="226" t="s">
        <v>31</v>
      </c>
      <c r="AX1444" s="226" t="s">
        <v>75</v>
      </c>
      <c r="AY1444" s="238" t="s">
        <v>146</v>
      </c>
    </row>
    <row r="1445" s="239" customFormat="true" ht="12.8" hidden="false" customHeight="false" outlineLevel="0" collapsed="false">
      <c r="B1445" s="240"/>
      <c r="C1445" s="241"/>
      <c r="D1445" s="229" t="s">
        <v>154</v>
      </c>
      <c r="E1445" s="242"/>
      <c r="F1445" s="243" t="s">
        <v>159</v>
      </c>
      <c r="G1445" s="241"/>
      <c r="H1445" s="244" t="n">
        <v>75</v>
      </c>
      <c r="I1445" s="245"/>
      <c r="J1445" s="241"/>
      <c r="K1445" s="241"/>
      <c r="L1445" s="246"/>
      <c r="M1445" s="247"/>
      <c r="N1445" s="248"/>
      <c r="O1445" s="248"/>
      <c r="P1445" s="248"/>
      <c r="Q1445" s="248"/>
      <c r="R1445" s="248"/>
      <c r="S1445" s="248"/>
      <c r="T1445" s="249"/>
      <c r="AT1445" s="250" t="s">
        <v>154</v>
      </c>
      <c r="AU1445" s="250" t="s">
        <v>85</v>
      </c>
      <c r="AV1445" s="239" t="s">
        <v>152</v>
      </c>
      <c r="AW1445" s="239" t="s">
        <v>31</v>
      </c>
      <c r="AX1445" s="239" t="s">
        <v>83</v>
      </c>
      <c r="AY1445" s="250" t="s">
        <v>146</v>
      </c>
    </row>
    <row r="1446" s="31" customFormat="true" ht="24.15" hidden="false" customHeight="true" outlineLevel="0" collapsed="false">
      <c r="A1446" s="24"/>
      <c r="B1446" s="25"/>
      <c r="C1446" s="212" t="s">
        <v>1676</v>
      </c>
      <c r="D1446" s="212" t="s">
        <v>148</v>
      </c>
      <c r="E1446" s="213" t="s">
        <v>1677</v>
      </c>
      <c r="F1446" s="214" t="s">
        <v>1678</v>
      </c>
      <c r="G1446" s="215" t="s">
        <v>227</v>
      </c>
      <c r="H1446" s="216" t="n">
        <v>42</v>
      </c>
      <c r="I1446" s="217"/>
      <c r="J1446" s="218" t="n">
        <f aca="false">ROUND(I1446*H1446,2)</f>
        <v>0</v>
      </c>
      <c r="K1446" s="219"/>
      <c r="L1446" s="30"/>
      <c r="M1446" s="220"/>
      <c r="N1446" s="221" t="s">
        <v>40</v>
      </c>
      <c r="O1446" s="74"/>
      <c r="P1446" s="222" t="n">
        <f aca="false">O1446*H1446</f>
        <v>0</v>
      </c>
      <c r="Q1446" s="222" t="n">
        <v>0.001</v>
      </c>
      <c r="R1446" s="222" t="n">
        <f aca="false">Q1446*H1446</f>
        <v>0.042</v>
      </c>
      <c r="S1446" s="222" t="n">
        <v>0</v>
      </c>
      <c r="T1446" s="223" t="n">
        <f aca="false">S1446*H1446</f>
        <v>0</v>
      </c>
      <c r="U1446" s="24"/>
      <c r="V1446" s="24"/>
      <c r="W1446" s="24"/>
      <c r="X1446" s="24"/>
      <c r="Y1446" s="24"/>
      <c r="Z1446" s="24"/>
      <c r="AA1446" s="24"/>
      <c r="AB1446" s="24"/>
      <c r="AC1446" s="24"/>
      <c r="AD1446" s="24"/>
      <c r="AE1446" s="24"/>
      <c r="AR1446" s="224" t="s">
        <v>273</v>
      </c>
      <c r="AT1446" s="224" t="s">
        <v>148</v>
      </c>
      <c r="AU1446" s="224" t="s">
        <v>85</v>
      </c>
      <c r="AY1446" s="3" t="s">
        <v>146</v>
      </c>
      <c r="BE1446" s="225" t="n">
        <f aca="false">IF(N1446="základní",J1446,0)</f>
        <v>0</v>
      </c>
      <c r="BF1446" s="225" t="n">
        <f aca="false">IF(N1446="snížená",J1446,0)</f>
        <v>0</v>
      </c>
      <c r="BG1446" s="225" t="n">
        <f aca="false">IF(N1446="zákl. přenesená",J1446,0)</f>
        <v>0</v>
      </c>
      <c r="BH1446" s="225" t="n">
        <f aca="false">IF(N1446="sníž. přenesená",J1446,0)</f>
        <v>0</v>
      </c>
      <c r="BI1446" s="225" t="n">
        <f aca="false">IF(N1446="nulová",J1446,0)</f>
        <v>0</v>
      </c>
      <c r="BJ1446" s="3" t="s">
        <v>83</v>
      </c>
      <c r="BK1446" s="225" t="n">
        <f aca="false">ROUND(I1446*H1446,2)</f>
        <v>0</v>
      </c>
      <c r="BL1446" s="3" t="s">
        <v>273</v>
      </c>
      <c r="BM1446" s="224" t="s">
        <v>1679</v>
      </c>
    </row>
    <row r="1447" s="226" customFormat="true" ht="12.8" hidden="false" customHeight="false" outlineLevel="0" collapsed="false">
      <c r="B1447" s="227"/>
      <c r="C1447" s="228"/>
      <c r="D1447" s="229" t="s">
        <v>154</v>
      </c>
      <c r="E1447" s="230"/>
      <c r="F1447" s="231" t="s">
        <v>1680</v>
      </c>
      <c r="G1447" s="228"/>
      <c r="H1447" s="232" t="n">
        <v>16.8</v>
      </c>
      <c r="I1447" s="233"/>
      <c r="J1447" s="228"/>
      <c r="K1447" s="228"/>
      <c r="L1447" s="234"/>
      <c r="M1447" s="235"/>
      <c r="N1447" s="236"/>
      <c r="O1447" s="236"/>
      <c r="P1447" s="236"/>
      <c r="Q1447" s="236"/>
      <c r="R1447" s="236"/>
      <c r="S1447" s="236"/>
      <c r="T1447" s="237"/>
      <c r="AT1447" s="238" t="s">
        <v>154</v>
      </c>
      <c r="AU1447" s="238" t="s">
        <v>85</v>
      </c>
      <c r="AV1447" s="226" t="s">
        <v>85</v>
      </c>
      <c r="AW1447" s="226" t="s">
        <v>31</v>
      </c>
      <c r="AX1447" s="226" t="s">
        <v>75</v>
      </c>
      <c r="AY1447" s="238" t="s">
        <v>146</v>
      </c>
    </row>
    <row r="1448" s="226" customFormat="true" ht="12.8" hidden="false" customHeight="false" outlineLevel="0" collapsed="false">
      <c r="B1448" s="227"/>
      <c r="C1448" s="228"/>
      <c r="D1448" s="229" t="s">
        <v>154</v>
      </c>
      <c r="E1448" s="230"/>
      <c r="F1448" s="231" t="s">
        <v>1681</v>
      </c>
      <c r="G1448" s="228"/>
      <c r="H1448" s="232" t="n">
        <v>16.8</v>
      </c>
      <c r="I1448" s="233"/>
      <c r="J1448" s="228"/>
      <c r="K1448" s="228"/>
      <c r="L1448" s="234"/>
      <c r="M1448" s="235"/>
      <c r="N1448" s="236"/>
      <c r="O1448" s="236"/>
      <c r="P1448" s="236"/>
      <c r="Q1448" s="236"/>
      <c r="R1448" s="236"/>
      <c r="S1448" s="236"/>
      <c r="T1448" s="237"/>
      <c r="AT1448" s="238" t="s">
        <v>154</v>
      </c>
      <c r="AU1448" s="238" t="s">
        <v>85</v>
      </c>
      <c r="AV1448" s="226" t="s">
        <v>85</v>
      </c>
      <c r="AW1448" s="226" t="s">
        <v>31</v>
      </c>
      <c r="AX1448" s="226" t="s">
        <v>75</v>
      </c>
      <c r="AY1448" s="238" t="s">
        <v>146</v>
      </c>
    </row>
    <row r="1449" s="226" customFormat="true" ht="12.8" hidden="false" customHeight="false" outlineLevel="0" collapsed="false">
      <c r="B1449" s="227"/>
      <c r="C1449" s="228"/>
      <c r="D1449" s="229" t="s">
        <v>154</v>
      </c>
      <c r="E1449" s="230"/>
      <c r="F1449" s="231" t="s">
        <v>1682</v>
      </c>
      <c r="G1449" s="228"/>
      <c r="H1449" s="232" t="n">
        <v>8.4</v>
      </c>
      <c r="I1449" s="233"/>
      <c r="J1449" s="228"/>
      <c r="K1449" s="228"/>
      <c r="L1449" s="234"/>
      <c r="M1449" s="235"/>
      <c r="N1449" s="236"/>
      <c r="O1449" s="236"/>
      <c r="P1449" s="236"/>
      <c r="Q1449" s="236"/>
      <c r="R1449" s="236"/>
      <c r="S1449" s="236"/>
      <c r="T1449" s="237"/>
      <c r="AT1449" s="238" t="s">
        <v>154</v>
      </c>
      <c r="AU1449" s="238" t="s">
        <v>85</v>
      </c>
      <c r="AV1449" s="226" t="s">
        <v>85</v>
      </c>
      <c r="AW1449" s="226" t="s">
        <v>31</v>
      </c>
      <c r="AX1449" s="226" t="s">
        <v>75</v>
      </c>
      <c r="AY1449" s="238" t="s">
        <v>146</v>
      </c>
    </row>
    <row r="1450" s="239" customFormat="true" ht="12.8" hidden="false" customHeight="false" outlineLevel="0" collapsed="false">
      <c r="B1450" s="240"/>
      <c r="C1450" s="241"/>
      <c r="D1450" s="229" t="s">
        <v>154</v>
      </c>
      <c r="E1450" s="242"/>
      <c r="F1450" s="243" t="s">
        <v>159</v>
      </c>
      <c r="G1450" s="241"/>
      <c r="H1450" s="244" t="n">
        <v>42</v>
      </c>
      <c r="I1450" s="245"/>
      <c r="J1450" s="241"/>
      <c r="K1450" s="241"/>
      <c r="L1450" s="246"/>
      <c r="M1450" s="247"/>
      <c r="N1450" s="248"/>
      <c r="O1450" s="248"/>
      <c r="P1450" s="248"/>
      <c r="Q1450" s="248"/>
      <c r="R1450" s="248"/>
      <c r="S1450" s="248"/>
      <c r="T1450" s="249"/>
      <c r="AT1450" s="250" t="s">
        <v>154</v>
      </c>
      <c r="AU1450" s="250" t="s">
        <v>85</v>
      </c>
      <c r="AV1450" s="239" t="s">
        <v>152</v>
      </c>
      <c r="AW1450" s="239" t="s">
        <v>31</v>
      </c>
      <c r="AX1450" s="239" t="s">
        <v>83</v>
      </c>
      <c r="AY1450" s="250" t="s">
        <v>146</v>
      </c>
    </row>
    <row r="1451" s="31" customFormat="true" ht="24.15" hidden="false" customHeight="true" outlineLevel="0" collapsed="false">
      <c r="A1451" s="24"/>
      <c r="B1451" s="25"/>
      <c r="C1451" s="212" t="s">
        <v>1683</v>
      </c>
      <c r="D1451" s="212" t="s">
        <v>148</v>
      </c>
      <c r="E1451" s="213" t="s">
        <v>1684</v>
      </c>
      <c r="F1451" s="214" t="s">
        <v>1685</v>
      </c>
      <c r="G1451" s="215" t="s">
        <v>227</v>
      </c>
      <c r="H1451" s="216" t="n">
        <v>492.724</v>
      </c>
      <c r="I1451" s="217"/>
      <c r="J1451" s="218" t="n">
        <f aca="false">ROUND(I1451*H1451,2)</f>
        <v>0</v>
      </c>
      <c r="K1451" s="219"/>
      <c r="L1451" s="30"/>
      <c r="M1451" s="220"/>
      <c r="N1451" s="221" t="s">
        <v>40</v>
      </c>
      <c r="O1451" s="74"/>
      <c r="P1451" s="222" t="n">
        <f aca="false">O1451*H1451</f>
        <v>0</v>
      </c>
      <c r="Q1451" s="222" t="n">
        <v>0.0004</v>
      </c>
      <c r="R1451" s="222" t="n">
        <f aca="false">Q1451*H1451</f>
        <v>0.1970896</v>
      </c>
      <c r="S1451" s="222" t="n">
        <v>0</v>
      </c>
      <c r="T1451" s="223" t="n">
        <f aca="false">S1451*H1451</f>
        <v>0</v>
      </c>
      <c r="U1451" s="24"/>
      <c r="V1451" s="24"/>
      <c r="W1451" s="24"/>
      <c r="X1451" s="24"/>
      <c r="Y1451" s="24"/>
      <c r="Z1451" s="24"/>
      <c r="AA1451" s="24"/>
      <c r="AB1451" s="24"/>
      <c r="AC1451" s="24"/>
      <c r="AD1451" s="24"/>
      <c r="AE1451" s="24"/>
      <c r="AR1451" s="224" t="s">
        <v>273</v>
      </c>
      <c r="AT1451" s="224" t="s">
        <v>148</v>
      </c>
      <c r="AU1451" s="224" t="s">
        <v>85</v>
      </c>
      <c r="AY1451" s="3" t="s">
        <v>146</v>
      </c>
      <c r="BE1451" s="225" t="n">
        <f aca="false">IF(N1451="základní",J1451,0)</f>
        <v>0</v>
      </c>
      <c r="BF1451" s="225" t="n">
        <f aca="false">IF(N1451="snížená",J1451,0)</f>
        <v>0</v>
      </c>
      <c r="BG1451" s="225" t="n">
        <f aca="false">IF(N1451="zákl. přenesená",J1451,0)</f>
        <v>0</v>
      </c>
      <c r="BH1451" s="225" t="n">
        <f aca="false">IF(N1451="sníž. přenesená",J1451,0)</f>
        <v>0</v>
      </c>
      <c r="BI1451" s="225" t="n">
        <f aca="false">IF(N1451="nulová",J1451,0)</f>
        <v>0</v>
      </c>
      <c r="BJ1451" s="3" t="s">
        <v>83</v>
      </c>
      <c r="BK1451" s="225" t="n">
        <f aca="false">ROUND(I1451*H1451,2)</f>
        <v>0</v>
      </c>
      <c r="BL1451" s="3" t="s">
        <v>273</v>
      </c>
      <c r="BM1451" s="224" t="s">
        <v>1686</v>
      </c>
    </row>
    <row r="1452" s="226" customFormat="true" ht="12.8" hidden="false" customHeight="false" outlineLevel="0" collapsed="false">
      <c r="B1452" s="227"/>
      <c r="C1452" s="228"/>
      <c r="D1452" s="229" t="s">
        <v>154</v>
      </c>
      <c r="E1452" s="230"/>
      <c r="F1452" s="231" t="s">
        <v>1687</v>
      </c>
      <c r="G1452" s="228"/>
      <c r="H1452" s="232" t="n">
        <v>492.724</v>
      </c>
      <c r="I1452" s="233"/>
      <c r="J1452" s="228"/>
      <c r="K1452" s="228"/>
      <c r="L1452" s="234"/>
      <c r="M1452" s="235"/>
      <c r="N1452" s="236"/>
      <c r="O1452" s="236"/>
      <c r="P1452" s="236"/>
      <c r="Q1452" s="236"/>
      <c r="R1452" s="236"/>
      <c r="S1452" s="236"/>
      <c r="T1452" s="237"/>
      <c r="AT1452" s="238" t="s">
        <v>154</v>
      </c>
      <c r="AU1452" s="238" t="s">
        <v>85</v>
      </c>
      <c r="AV1452" s="226" t="s">
        <v>85</v>
      </c>
      <c r="AW1452" s="226" t="s">
        <v>31</v>
      </c>
      <c r="AX1452" s="226" t="s">
        <v>83</v>
      </c>
      <c r="AY1452" s="238" t="s">
        <v>146</v>
      </c>
    </row>
    <row r="1453" s="31" customFormat="true" ht="14.4" hidden="false" customHeight="true" outlineLevel="0" collapsed="false">
      <c r="A1453" s="24"/>
      <c r="B1453" s="25"/>
      <c r="C1453" s="263" t="s">
        <v>1688</v>
      </c>
      <c r="D1453" s="263" t="s">
        <v>1270</v>
      </c>
      <c r="E1453" s="264" t="s">
        <v>1689</v>
      </c>
      <c r="F1453" s="265" t="s">
        <v>1690</v>
      </c>
      <c r="G1453" s="266" t="s">
        <v>227</v>
      </c>
      <c r="H1453" s="267" t="n">
        <v>593.746</v>
      </c>
      <c r="I1453" s="268"/>
      <c r="J1453" s="269" t="n">
        <f aca="false">ROUND(I1453*H1453,2)</f>
        <v>0</v>
      </c>
      <c r="K1453" s="270"/>
      <c r="L1453" s="271"/>
      <c r="M1453" s="272"/>
      <c r="N1453" s="273" t="s">
        <v>40</v>
      </c>
      <c r="O1453" s="74"/>
      <c r="P1453" s="222" t="n">
        <f aca="false">O1453*H1453</f>
        <v>0</v>
      </c>
      <c r="Q1453" s="222" t="n">
        <v>0</v>
      </c>
      <c r="R1453" s="222" t="n">
        <f aca="false">Q1453*H1453</f>
        <v>0</v>
      </c>
      <c r="S1453" s="222" t="n">
        <v>0</v>
      </c>
      <c r="T1453" s="223" t="n">
        <f aca="false">S1453*H1453</f>
        <v>0</v>
      </c>
      <c r="U1453" s="24"/>
      <c r="V1453" s="24"/>
      <c r="W1453" s="24"/>
      <c r="X1453" s="24"/>
      <c r="Y1453" s="24"/>
      <c r="Z1453" s="24"/>
      <c r="AA1453" s="24"/>
      <c r="AB1453" s="24"/>
      <c r="AC1453" s="24"/>
      <c r="AD1453" s="24"/>
      <c r="AE1453" s="24"/>
      <c r="AR1453" s="224" t="s">
        <v>528</v>
      </c>
      <c r="AT1453" s="224" t="s">
        <v>1270</v>
      </c>
      <c r="AU1453" s="224" t="s">
        <v>85</v>
      </c>
      <c r="AY1453" s="3" t="s">
        <v>146</v>
      </c>
      <c r="BE1453" s="225" t="n">
        <f aca="false">IF(N1453="základní",J1453,0)</f>
        <v>0</v>
      </c>
      <c r="BF1453" s="225" t="n">
        <f aca="false">IF(N1453="snížená",J1453,0)</f>
        <v>0</v>
      </c>
      <c r="BG1453" s="225" t="n">
        <f aca="false">IF(N1453="zákl. přenesená",J1453,0)</f>
        <v>0</v>
      </c>
      <c r="BH1453" s="225" t="n">
        <f aca="false">IF(N1453="sníž. přenesená",J1453,0)</f>
        <v>0</v>
      </c>
      <c r="BI1453" s="225" t="n">
        <f aca="false">IF(N1453="nulová",J1453,0)</f>
        <v>0</v>
      </c>
      <c r="BJ1453" s="3" t="s">
        <v>83</v>
      </c>
      <c r="BK1453" s="225" t="n">
        <f aca="false">ROUND(I1453*H1453,2)</f>
        <v>0</v>
      </c>
      <c r="BL1453" s="3" t="s">
        <v>273</v>
      </c>
      <c r="BM1453" s="224" t="s">
        <v>1691</v>
      </c>
    </row>
    <row r="1454" s="226" customFormat="true" ht="12.8" hidden="false" customHeight="false" outlineLevel="0" collapsed="false">
      <c r="B1454" s="227"/>
      <c r="C1454" s="228"/>
      <c r="D1454" s="229" t="s">
        <v>154</v>
      </c>
      <c r="E1454" s="230"/>
      <c r="F1454" s="231" t="s">
        <v>1692</v>
      </c>
      <c r="G1454" s="228"/>
      <c r="H1454" s="232" t="n">
        <v>566.633</v>
      </c>
      <c r="I1454" s="233"/>
      <c r="J1454" s="228"/>
      <c r="K1454" s="228"/>
      <c r="L1454" s="234"/>
      <c r="M1454" s="235"/>
      <c r="N1454" s="236"/>
      <c r="O1454" s="236"/>
      <c r="P1454" s="236"/>
      <c r="Q1454" s="236"/>
      <c r="R1454" s="236"/>
      <c r="S1454" s="236"/>
      <c r="T1454" s="237"/>
      <c r="AT1454" s="238" t="s">
        <v>154</v>
      </c>
      <c r="AU1454" s="238" t="s">
        <v>85</v>
      </c>
      <c r="AV1454" s="226" t="s">
        <v>85</v>
      </c>
      <c r="AW1454" s="226" t="s">
        <v>31</v>
      </c>
      <c r="AX1454" s="226" t="s">
        <v>75</v>
      </c>
      <c r="AY1454" s="238" t="s">
        <v>146</v>
      </c>
    </row>
    <row r="1455" s="226" customFormat="true" ht="12.8" hidden="false" customHeight="false" outlineLevel="0" collapsed="false">
      <c r="B1455" s="227"/>
      <c r="C1455" s="228"/>
      <c r="D1455" s="229" t="s">
        <v>154</v>
      </c>
      <c r="E1455" s="230"/>
      <c r="F1455" s="231" t="s">
        <v>1693</v>
      </c>
      <c r="G1455" s="228"/>
      <c r="H1455" s="232" t="n">
        <v>27.113</v>
      </c>
      <c r="I1455" s="233"/>
      <c r="J1455" s="228"/>
      <c r="K1455" s="228"/>
      <c r="L1455" s="234"/>
      <c r="M1455" s="235"/>
      <c r="N1455" s="236"/>
      <c r="O1455" s="236"/>
      <c r="P1455" s="236"/>
      <c r="Q1455" s="236"/>
      <c r="R1455" s="236"/>
      <c r="S1455" s="236"/>
      <c r="T1455" s="237"/>
      <c r="AT1455" s="238" t="s">
        <v>154</v>
      </c>
      <c r="AU1455" s="238" t="s">
        <v>85</v>
      </c>
      <c r="AV1455" s="226" t="s">
        <v>85</v>
      </c>
      <c r="AW1455" s="226" t="s">
        <v>31</v>
      </c>
      <c r="AX1455" s="226" t="s">
        <v>75</v>
      </c>
      <c r="AY1455" s="238" t="s">
        <v>146</v>
      </c>
    </row>
    <row r="1456" s="239" customFormat="true" ht="12.8" hidden="false" customHeight="false" outlineLevel="0" collapsed="false">
      <c r="B1456" s="240"/>
      <c r="C1456" s="241"/>
      <c r="D1456" s="229" t="s">
        <v>154</v>
      </c>
      <c r="E1456" s="242"/>
      <c r="F1456" s="243" t="s">
        <v>159</v>
      </c>
      <c r="G1456" s="241"/>
      <c r="H1456" s="244" t="n">
        <v>593.746</v>
      </c>
      <c r="I1456" s="245"/>
      <c r="J1456" s="241"/>
      <c r="K1456" s="241"/>
      <c r="L1456" s="246"/>
      <c r="M1456" s="247"/>
      <c r="N1456" s="248"/>
      <c r="O1456" s="248"/>
      <c r="P1456" s="248"/>
      <c r="Q1456" s="248"/>
      <c r="R1456" s="248"/>
      <c r="S1456" s="248"/>
      <c r="T1456" s="249"/>
      <c r="AT1456" s="250" t="s">
        <v>154</v>
      </c>
      <c r="AU1456" s="250" t="s">
        <v>85</v>
      </c>
      <c r="AV1456" s="239" t="s">
        <v>152</v>
      </c>
      <c r="AW1456" s="239" t="s">
        <v>31</v>
      </c>
      <c r="AX1456" s="239" t="s">
        <v>83</v>
      </c>
      <c r="AY1456" s="250" t="s">
        <v>146</v>
      </c>
    </row>
    <row r="1457" s="31" customFormat="true" ht="24.15" hidden="false" customHeight="true" outlineLevel="0" collapsed="false">
      <c r="A1457" s="24"/>
      <c r="B1457" s="25"/>
      <c r="C1457" s="212" t="s">
        <v>1694</v>
      </c>
      <c r="D1457" s="212" t="s">
        <v>148</v>
      </c>
      <c r="E1457" s="213" t="s">
        <v>1695</v>
      </c>
      <c r="F1457" s="214" t="s">
        <v>1696</v>
      </c>
      <c r="G1457" s="215" t="s">
        <v>227</v>
      </c>
      <c r="H1457" s="216" t="n">
        <v>22.594</v>
      </c>
      <c r="I1457" s="217"/>
      <c r="J1457" s="218" t="n">
        <f aca="false">ROUND(I1457*H1457,2)</f>
        <v>0</v>
      </c>
      <c r="K1457" s="219"/>
      <c r="L1457" s="30"/>
      <c r="M1457" s="220"/>
      <c r="N1457" s="221" t="s">
        <v>40</v>
      </c>
      <c r="O1457" s="74"/>
      <c r="P1457" s="222" t="n">
        <f aca="false">O1457*H1457</f>
        <v>0</v>
      </c>
      <c r="Q1457" s="222" t="n">
        <v>0.0004</v>
      </c>
      <c r="R1457" s="222" t="n">
        <f aca="false">Q1457*H1457</f>
        <v>0.0090376</v>
      </c>
      <c r="S1457" s="222" t="n">
        <v>0</v>
      </c>
      <c r="T1457" s="223" t="n">
        <f aca="false">S1457*H1457</f>
        <v>0</v>
      </c>
      <c r="U1457" s="24"/>
      <c r="V1457" s="24"/>
      <c r="W1457" s="24"/>
      <c r="X1457" s="24"/>
      <c r="Y1457" s="24"/>
      <c r="Z1457" s="24"/>
      <c r="AA1457" s="24"/>
      <c r="AB1457" s="24"/>
      <c r="AC1457" s="24"/>
      <c r="AD1457" s="24"/>
      <c r="AE1457" s="24"/>
      <c r="AR1457" s="224" t="s">
        <v>273</v>
      </c>
      <c r="AT1457" s="224" t="s">
        <v>148</v>
      </c>
      <c r="AU1457" s="224" t="s">
        <v>85</v>
      </c>
      <c r="AY1457" s="3" t="s">
        <v>146</v>
      </c>
      <c r="BE1457" s="225" t="n">
        <f aca="false">IF(N1457="základní",J1457,0)</f>
        <v>0</v>
      </c>
      <c r="BF1457" s="225" t="n">
        <f aca="false">IF(N1457="snížená",J1457,0)</f>
        <v>0</v>
      </c>
      <c r="BG1457" s="225" t="n">
        <f aca="false">IF(N1457="zákl. přenesená",J1457,0)</f>
        <v>0</v>
      </c>
      <c r="BH1457" s="225" t="n">
        <f aca="false">IF(N1457="sníž. přenesená",J1457,0)</f>
        <v>0</v>
      </c>
      <c r="BI1457" s="225" t="n">
        <f aca="false">IF(N1457="nulová",J1457,0)</f>
        <v>0</v>
      </c>
      <c r="BJ1457" s="3" t="s">
        <v>83</v>
      </c>
      <c r="BK1457" s="225" t="n">
        <f aca="false">ROUND(I1457*H1457,2)</f>
        <v>0</v>
      </c>
      <c r="BL1457" s="3" t="s">
        <v>273</v>
      </c>
      <c r="BM1457" s="224" t="s">
        <v>1697</v>
      </c>
    </row>
    <row r="1458" s="226" customFormat="true" ht="12.8" hidden="false" customHeight="false" outlineLevel="0" collapsed="false">
      <c r="B1458" s="227"/>
      <c r="C1458" s="228"/>
      <c r="D1458" s="229" t="s">
        <v>154</v>
      </c>
      <c r="E1458" s="230"/>
      <c r="F1458" s="231" t="s">
        <v>1698</v>
      </c>
      <c r="G1458" s="228"/>
      <c r="H1458" s="232" t="n">
        <v>22.594</v>
      </c>
      <c r="I1458" s="233"/>
      <c r="J1458" s="228"/>
      <c r="K1458" s="228"/>
      <c r="L1458" s="234"/>
      <c r="M1458" s="235"/>
      <c r="N1458" s="236"/>
      <c r="O1458" s="236"/>
      <c r="P1458" s="236"/>
      <c r="Q1458" s="236"/>
      <c r="R1458" s="236"/>
      <c r="S1458" s="236"/>
      <c r="T1458" s="237"/>
      <c r="AT1458" s="238" t="s">
        <v>154</v>
      </c>
      <c r="AU1458" s="238" t="s">
        <v>85</v>
      </c>
      <c r="AV1458" s="226" t="s">
        <v>85</v>
      </c>
      <c r="AW1458" s="226" t="s">
        <v>31</v>
      </c>
      <c r="AX1458" s="226" t="s">
        <v>83</v>
      </c>
      <c r="AY1458" s="238" t="s">
        <v>146</v>
      </c>
    </row>
    <row r="1459" s="31" customFormat="true" ht="24.15" hidden="false" customHeight="true" outlineLevel="0" collapsed="false">
      <c r="A1459" s="24"/>
      <c r="B1459" s="25"/>
      <c r="C1459" s="212" t="s">
        <v>1699</v>
      </c>
      <c r="D1459" s="212" t="s">
        <v>148</v>
      </c>
      <c r="E1459" s="213" t="s">
        <v>1700</v>
      </c>
      <c r="F1459" s="214" t="s">
        <v>1701</v>
      </c>
      <c r="G1459" s="215" t="s">
        <v>1702</v>
      </c>
      <c r="H1459" s="274"/>
      <c r="I1459" s="217"/>
      <c r="J1459" s="218" t="n">
        <f aca="false">ROUND(I1459*H1459,2)</f>
        <v>0</v>
      </c>
      <c r="K1459" s="219"/>
      <c r="L1459" s="30"/>
      <c r="M1459" s="220"/>
      <c r="N1459" s="221" t="s">
        <v>40</v>
      </c>
      <c r="O1459" s="74"/>
      <c r="P1459" s="222" t="n">
        <f aca="false">O1459*H1459</f>
        <v>0</v>
      </c>
      <c r="Q1459" s="222" t="n">
        <v>0</v>
      </c>
      <c r="R1459" s="222" t="n">
        <f aca="false">Q1459*H1459</f>
        <v>0</v>
      </c>
      <c r="S1459" s="222" t="n">
        <v>0</v>
      </c>
      <c r="T1459" s="223" t="n">
        <f aca="false">S1459*H1459</f>
        <v>0</v>
      </c>
      <c r="U1459" s="24"/>
      <c r="V1459" s="24"/>
      <c r="W1459" s="24"/>
      <c r="X1459" s="24"/>
      <c r="Y1459" s="24"/>
      <c r="Z1459" s="24"/>
      <c r="AA1459" s="24"/>
      <c r="AB1459" s="24"/>
      <c r="AC1459" s="24"/>
      <c r="AD1459" s="24"/>
      <c r="AE1459" s="24"/>
      <c r="AR1459" s="224" t="s">
        <v>152</v>
      </c>
      <c r="AT1459" s="224" t="s">
        <v>148</v>
      </c>
      <c r="AU1459" s="224" t="s">
        <v>85</v>
      </c>
      <c r="AY1459" s="3" t="s">
        <v>146</v>
      </c>
      <c r="BE1459" s="225" t="n">
        <f aca="false">IF(N1459="základní",J1459,0)</f>
        <v>0</v>
      </c>
      <c r="BF1459" s="225" t="n">
        <f aca="false">IF(N1459="snížená",J1459,0)</f>
        <v>0</v>
      </c>
      <c r="BG1459" s="225" t="n">
        <f aca="false">IF(N1459="zákl. přenesená",J1459,0)</f>
        <v>0</v>
      </c>
      <c r="BH1459" s="225" t="n">
        <f aca="false">IF(N1459="sníž. přenesená",J1459,0)</f>
        <v>0</v>
      </c>
      <c r="BI1459" s="225" t="n">
        <f aca="false">IF(N1459="nulová",J1459,0)</f>
        <v>0</v>
      </c>
      <c r="BJ1459" s="3" t="s">
        <v>83</v>
      </c>
      <c r="BK1459" s="225" t="n">
        <f aca="false">ROUND(I1459*H1459,2)</f>
        <v>0</v>
      </c>
      <c r="BL1459" s="3" t="s">
        <v>152</v>
      </c>
      <c r="BM1459" s="224" t="s">
        <v>1703</v>
      </c>
    </row>
    <row r="1460" s="195" customFormat="true" ht="22.8" hidden="false" customHeight="true" outlineLevel="0" collapsed="false">
      <c r="B1460" s="196"/>
      <c r="C1460" s="197"/>
      <c r="D1460" s="198" t="s">
        <v>74</v>
      </c>
      <c r="E1460" s="210" t="s">
        <v>1704</v>
      </c>
      <c r="F1460" s="210" t="s">
        <v>1705</v>
      </c>
      <c r="G1460" s="197"/>
      <c r="H1460" s="197"/>
      <c r="I1460" s="200"/>
      <c r="J1460" s="211" t="n">
        <f aca="false">BK1460</f>
        <v>0</v>
      </c>
      <c r="K1460" s="197"/>
      <c r="L1460" s="202"/>
      <c r="M1460" s="203"/>
      <c r="N1460" s="204"/>
      <c r="O1460" s="204"/>
      <c r="P1460" s="205" t="n">
        <f aca="false">SUM(P1461:P1497)</f>
        <v>0</v>
      </c>
      <c r="Q1460" s="204"/>
      <c r="R1460" s="205" t="n">
        <f aca="false">SUM(R1461:R1497)</f>
        <v>0.46438346</v>
      </c>
      <c r="S1460" s="204"/>
      <c r="T1460" s="206" t="n">
        <f aca="false">SUM(T1461:T1497)</f>
        <v>0</v>
      </c>
      <c r="AR1460" s="207" t="s">
        <v>85</v>
      </c>
      <c r="AT1460" s="208" t="s">
        <v>74</v>
      </c>
      <c r="AU1460" s="208" t="s">
        <v>83</v>
      </c>
      <c r="AY1460" s="207" t="s">
        <v>146</v>
      </c>
      <c r="BK1460" s="209" t="n">
        <f aca="false">SUM(BK1461:BK1497)</f>
        <v>0</v>
      </c>
    </row>
    <row r="1461" s="31" customFormat="true" ht="24.15" hidden="false" customHeight="true" outlineLevel="0" collapsed="false">
      <c r="A1461" s="24"/>
      <c r="B1461" s="25"/>
      <c r="C1461" s="212" t="s">
        <v>1706</v>
      </c>
      <c r="D1461" s="212" t="s">
        <v>148</v>
      </c>
      <c r="E1461" s="213" t="s">
        <v>1707</v>
      </c>
      <c r="F1461" s="214" t="s">
        <v>1708</v>
      </c>
      <c r="G1461" s="215" t="s">
        <v>227</v>
      </c>
      <c r="H1461" s="216" t="n">
        <v>106.091</v>
      </c>
      <c r="I1461" s="217"/>
      <c r="J1461" s="218" t="n">
        <f aca="false">ROUND(I1461*H1461,2)</f>
        <v>0</v>
      </c>
      <c r="K1461" s="219"/>
      <c r="L1461" s="30"/>
      <c r="M1461" s="220"/>
      <c r="N1461" s="221" t="s">
        <v>40</v>
      </c>
      <c r="O1461" s="74"/>
      <c r="P1461" s="222" t="n">
        <f aca="false">O1461*H1461</f>
        <v>0</v>
      </c>
      <c r="Q1461" s="222" t="n">
        <v>0</v>
      </c>
      <c r="R1461" s="222" t="n">
        <f aca="false">Q1461*H1461</f>
        <v>0</v>
      </c>
      <c r="S1461" s="222" t="n">
        <v>0</v>
      </c>
      <c r="T1461" s="223" t="n">
        <f aca="false">S1461*H1461</f>
        <v>0</v>
      </c>
      <c r="U1461" s="24"/>
      <c r="V1461" s="24"/>
      <c r="W1461" s="24"/>
      <c r="X1461" s="24"/>
      <c r="Y1461" s="24"/>
      <c r="Z1461" s="24"/>
      <c r="AA1461" s="24"/>
      <c r="AB1461" s="24"/>
      <c r="AC1461" s="24"/>
      <c r="AD1461" s="24"/>
      <c r="AE1461" s="24"/>
      <c r="AR1461" s="224" t="s">
        <v>273</v>
      </c>
      <c r="AT1461" s="224" t="s">
        <v>148</v>
      </c>
      <c r="AU1461" s="224" t="s">
        <v>85</v>
      </c>
      <c r="AY1461" s="3" t="s">
        <v>146</v>
      </c>
      <c r="BE1461" s="225" t="n">
        <f aca="false">IF(N1461="základní",J1461,0)</f>
        <v>0</v>
      </c>
      <c r="BF1461" s="225" t="n">
        <f aca="false">IF(N1461="snížená",J1461,0)</f>
        <v>0</v>
      </c>
      <c r="BG1461" s="225" t="n">
        <f aca="false">IF(N1461="zákl. přenesená",J1461,0)</f>
        <v>0</v>
      </c>
      <c r="BH1461" s="225" t="n">
        <f aca="false">IF(N1461="sníž. přenesená",J1461,0)</f>
        <v>0</v>
      </c>
      <c r="BI1461" s="225" t="n">
        <f aca="false">IF(N1461="nulová",J1461,0)</f>
        <v>0</v>
      </c>
      <c r="BJ1461" s="3" t="s">
        <v>83</v>
      </c>
      <c r="BK1461" s="225" t="n">
        <f aca="false">ROUND(I1461*H1461,2)</f>
        <v>0</v>
      </c>
      <c r="BL1461" s="3" t="s">
        <v>273</v>
      </c>
      <c r="BM1461" s="224" t="s">
        <v>1709</v>
      </c>
    </row>
    <row r="1462" s="31" customFormat="true" ht="14.4" hidden="false" customHeight="true" outlineLevel="0" collapsed="false">
      <c r="A1462" s="24"/>
      <c r="B1462" s="25"/>
      <c r="C1462" s="263" t="s">
        <v>1710</v>
      </c>
      <c r="D1462" s="263" t="s">
        <v>1270</v>
      </c>
      <c r="E1462" s="264" t="s">
        <v>1661</v>
      </c>
      <c r="F1462" s="265" t="s">
        <v>1662</v>
      </c>
      <c r="G1462" s="266" t="s">
        <v>221</v>
      </c>
      <c r="H1462" s="267" t="n">
        <v>0.318</v>
      </c>
      <c r="I1462" s="268"/>
      <c r="J1462" s="269" t="n">
        <f aca="false">ROUND(I1462*H1462,2)</f>
        <v>0</v>
      </c>
      <c r="K1462" s="270"/>
      <c r="L1462" s="271"/>
      <c r="M1462" s="272"/>
      <c r="N1462" s="273" t="s">
        <v>40</v>
      </c>
      <c r="O1462" s="74"/>
      <c r="P1462" s="222" t="n">
        <f aca="false">O1462*H1462</f>
        <v>0</v>
      </c>
      <c r="Q1462" s="222" t="n">
        <v>1</v>
      </c>
      <c r="R1462" s="222" t="n">
        <f aca="false">Q1462*H1462</f>
        <v>0.318</v>
      </c>
      <c r="S1462" s="222" t="n">
        <v>0</v>
      </c>
      <c r="T1462" s="223" t="n">
        <f aca="false">S1462*H1462</f>
        <v>0</v>
      </c>
      <c r="U1462" s="24"/>
      <c r="V1462" s="24"/>
      <c r="W1462" s="24"/>
      <c r="X1462" s="24"/>
      <c r="Y1462" s="24"/>
      <c r="Z1462" s="24"/>
      <c r="AA1462" s="24"/>
      <c r="AB1462" s="24"/>
      <c r="AC1462" s="24"/>
      <c r="AD1462" s="24"/>
      <c r="AE1462" s="24"/>
      <c r="AR1462" s="224" t="s">
        <v>528</v>
      </c>
      <c r="AT1462" s="224" t="s">
        <v>1270</v>
      </c>
      <c r="AU1462" s="224" t="s">
        <v>85</v>
      </c>
      <c r="AY1462" s="3" t="s">
        <v>146</v>
      </c>
      <c r="BE1462" s="225" t="n">
        <f aca="false">IF(N1462="základní",J1462,0)</f>
        <v>0</v>
      </c>
      <c r="BF1462" s="225" t="n">
        <f aca="false">IF(N1462="snížená",J1462,0)</f>
        <v>0</v>
      </c>
      <c r="BG1462" s="225" t="n">
        <f aca="false">IF(N1462="zákl. přenesená",J1462,0)</f>
        <v>0</v>
      </c>
      <c r="BH1462" s="225" t="n">
        <f aca="false">IF(N1462="sníž. přenesená",J1462,0)</f>
        <v>0</v>
      </c>
      <c r="BI1462" s="225" t="n">
        <f aca="false">IF(N1462="nulová",J1462,0)</f>
        <v>0</v>
      </c>
      <c r="BJ1462" s="3" t="s">
        <v>83</v>
      </c>
      <c r="BK1462" s="225" t="n">
        <f aca="false">ROUND(I1462*H1462,2)</f>
        <v>0</v>
      </c>
      <c r="BL1462" s="3" t="s">
        <v>273</v>
      </c>
      <c r="BM1462" s="224" t="s">
        <v>1711</v>
      </c>
    </row>
    <row r="1463" s="226" customFormat="true" ht="12.8" hidden="false" customHeight="false" outlineLevel="0" collapsed="false">
      <c r="B1463" s="227"/>
      <c r="C1463" s="228"/>
      <c r="D1463" s="229" t="s">
        <v>154</v>
      </c>
      <c r="E1463" s="230"/>
      <c r="F1463" s="231" t="s">
        <v>1712</v>
      </c>
      <c r="G1463" s="228"/>
      <c r="H1463" s="232" t="n">
        <v>0.318</v>
      </c>
      <c r="I1463" s="233"/>
      <c r="J1463" s="228"/>
      <c r="K1463" s="228"/>
      <c r="L1463" s="234"/>
      <c r="M1463" s="235"/>
      <c r="N1463" s="236"/>
      <c r="O1463" s="236"/>
      <c r="P1463" s="236"/>
      <c r="Q1463" s="236"/>
      <c r="R1463" s="236"/>
      <c r="S1463" s="236"/>
      <c r="T1463" s="237"/>
      <c r="AT1463" s="238" t="s">
        <v>154</v>
      </c>
      <c r="AU1463" s="238" t="s">
        <v>85</v>
      </c>
      <c r="AV1463" s="226" t="s">
        <v>85</v>
      </c>
      <c r="AW1463" s="226" t="s">
        <v>31</v>
      </c>
      <c r="AX1463" s="226" t="s">
        <v>83</v>
      </c>
      <c r="AY1463" s="238" t="s">
        <v>146</v>
      </c>
    </row>
    <row r="1464" s="31" customFormat="true" ht="24.15" hidden="false" customHeight="true" outlineLevel="0" collapsed="false">
      <c r="A1464" s="24"/>
      <c r="B1464" s="25"/>
      <c r="C1464" s="212" t="s">
        <v>1713</v>
      </c>
      <c r="D1464" s="212" t="s">
        <v>148</v>
      </c>
      <c r="E1464" s="213" t="s">
        <v>1714</v>
      </c>
      <c r="F1464" s="214" t="s">
        <v>1715</v>
      </c>
      <c r="G1464" s="215" t="s">
        <v>227</v>
      </c>
      <c r="H1464" s="216" t="n">
        <v>106.091</v>
      </c>
      <c r="I1464" s="217"/>
      <c r="J1464" s="218" t="n">
        <f aca="false">ROUND(I1464*H1464,2)</f>
        <v>0</v>
      </c>
      <c r="K1464" s="219"/>
      <c r="L1464" s="30"/>
      <c r="M1464" s="220"/>
      <c r="N1464" s="221" t="s">
        <v>40</v>
      </c>
      <c r="O1464" s="74"/>
      <c r="P1464" s="222" t="n">
        <f aca="false">O1464*H1464</f>
        <v>0</v>
      </c>
      <c r="Q1464" s="222" t="n">
        <v>0.00088</v>
      </c>
      <c r="R1464" s="222" t="n">
        <f aca="false">Q1464*H1464</f>
        <v>0.09336008</v>
      </c>
      <c r="S1464" s="222" t="n">
        <v>0</v>
      </c>
      <c r="T1464" s="223" t="n">
        <f aca="false">S1464*H1464</f>
        <v>0</v>
      </c>
      <c r="U1464" s="24"/>
      <c r="V1464" s="24"/>
      <c r="W1464" s="24"/>
      <c r="X1464" s="24"/>
      <c r="Y1464" s="24"/>
      <c r="Z1464" s="24"/>
      <c r="AA1464" s="24"/>
      <c r="AB1464" s="24"/>
      <c r="AC1464" s="24"/>
      <c r="AD1464" s="24"/>
      <c r="AE1464" s="24"/>
      <c r="AR1464" s="224" t="s">
        <v>273</v>
      </c>
      <c r="AT1464" s="224" t="s">
        <v>148</v>
      </c>
      <c r="AU1464" s="224" t="s">
        <v>85</v>
      </c>
      <c r="AY1464" s="3" t="s">
        <v>146</v>
      </c>
      <c r="BE1464" s="225" t="n">
        <f aca="false">IF(N1464="základní",J1464,0)</f>
        <v>0</v>
      </c>
      <c r="BF1464" s="225" t="n">
        <f aca="false">IF(N1464="snížená",J1464,0)</f>
        <v>0</v>
      </c>
      <c r="BG1464" s="225" t="n">
        <f aca="false">IF(N1464="zákl. přenesená",J1464,0)</f>
        <v>0</v>
      </c>
      <c r="BH1464" s="225" t="n">
        <f aca="false">IF(N1464="sníž. přenesená",J1464,0)</f>
        <v>0</v>
      </c>
      <c r="BI1464" s="225" t="n">
        <f aca="false">IF(N1464="nulová",J1464,0)</f>
        <v>0</v>
      </c>
      <c r="BJ1464" s="3" t="s">
        <v>83</v>
      </c>
      <c r="BK1464" s="225" t="n">
        <f aca="false">ROUND(I1464*H1464,2)</f>
        <v>0</v>
      </c>
      <c r="BL1464" s="3" t="s">
        <v>273</v>
      </c>
      <c r="BM1464" s="224" t="s">
        <v>1716</v>
      </c>
    </row>
    <row r="1465" s="226" customFormat="true" ht="12.8" hidden="false" customHeight="false" outlineLevel="0" collapsed="false">
      <c r="B1465" s="227"/>
      <c r="C1465" s="228"/>
      <c r="D1465" s="229" t="s">
        <v>154</v>
      </c>
      <c r="E1465" s="230"/>
      <c r="F1465" s="231" t="s">
        <v>1717</v>
      </c>
      <c r="G1465" s="228"/>
      <c r="H1465" s="232" t="n">
        <v>19.24</v>
      </c>
      <c r="I1465" s="233"/>
      <c r="J1465" s="228"/>
      <c r="K1465" s="228"/>
      <c r="L1465" s="234"/>
      <c r="M1465" s="235"/>
      <c r="N1465" s="236"/>
      <c r="O1465" s="236"/>
      <c r="P1465" s="236"/>
      <c r="Q1465" s="236"/>
      <c r="R1465" s="236"/>
      <c r="S1465" s="236"/>
      <c r="T1465" s="237"/>
      <c r="AT1465" s="238" t="s">
        <v>154</v>
      </c>
      <c r="AU1465" s="238" t="s">
        <v>85</v>
      </c>
      <c r="AV1465" s="226" t="s">
        <v>85</v>
      </c>
      <c r="AW1465" s="226" t="s">
        <v>31</v>
      </c>
      <c r="AX1465" s="226" t="s">
        <v>75</v>
      </c>
      <c r="AY1465" s="238" t="s">
        <v>146</v>
      </c>
    </row>
    <row r="1466" s="226" customFormat="true" ht="12.8" hidden="false" customHeight="false" outlineLevel="0" collapsed="false">
      <c r="B1466" s="227"/>
      <c r="C1466" s="228"/>
      <c r="D1466" s="229" t="s">
        <v>154</v>
      </c>
      <c r="E1466" s="230"/>
      <c r="F1466" s="231" t="s">
        <v>1718</v>
      </c>
      <c r="G1466" s="228"/>
      <c r="H1466" s="232" t="n">
        <v>8.51</v>
      </c>
      <c r="I1466" s="233"/>
      <c r="J1466" s="228"/>
      <c r="K1466" s="228"/>
      <c r="L1466" s="234"/>
      <c r="M1466" s="235"/>
      <c r="N1466" s="236"/>
      <c r="O1466" s="236"/>
      <c r="P1466" s="236"/>
      <c r="Q1466" s="236"/>
      <c r="R1466" s="236"/>
      <c r="S1466" s="236"/>
      <c r="T1466" s="237"/>
      <c r="AT1466" s="238" t="s">
        <v>154</v>
      </c>
      <c r="AU1466" s="238" t="s">
        <v>85</v>
      </c>
      <c r="AV1466" s="226" t="s">
        <v>85</v>
      </c>
      <c r="AW1466" s="226" t="s">
        <v>31</v>
      </c>
      <c r="AX1466" s="226" t="s">
        <v>75</v>
      </c>
      <c r="AY1466" s="238" t="s">
        <v>146</v>
      </c>
    </row>
    <row r="1467" s="226" customFormat="true" ht="12.8" hidden="false" customHeight="false" outlineLevel="0" collapsed="false">
      <c r="B1467" s="227"/>
      <c r="C1467" s="228"/>
      <c r="D1467" s="229" t="s">
        <v>154</v>
      </c>
      <c r="E1467" s="230"/>
      <c r="F1467" s="231" t="s">
        <v>1719</v>
      </c>
      <c r="G1467" s="228"/>
      <c r="H1467" s="232" t="n">
        <v>58.233</v>
      </c>
      <c r="I1467" s="233"/>
      <c r="J1467" s="228"/>
      <c r="K1467" s="228"/>
      <c r="L1467" s="234"/>
      <c r="M1467" s="235"/>
      <c r="N1467" s="236"/>
      <c r="O1467" s="236"/>
      <c r="P1467" s="236"/>
      <c r="Q1467" s="236"/>
      <c r="R1467" s="236"/>
      <c r="S1467" s="236"/>
      <c r="T1467" s="237"/>
      <c r="AT1467" s="238" t="s">
        <v>154</v>
      </c>
      <c r="AU1467" s="238" t="s">
        <v>85</v>
      </c>
      <c r="AV1467" s="226" t="s">
        <v>85</v>
      </c>
      <c r="AW1467" s="226" t="s">
        <v>31</v>
      </c>
      <c r="AX1467" s="226" t="s">
        <v>75</v>
      </c>
      <c r="AY1467" s="238" t="s">
        <v>146</v>
      </c>
    </row>
    <row r="1468" s="226" customFormat="true" ht="12.8" hidden="false" customHeight="false" outlineLevel="0" collapsed="false">
      <c r="B1468" s="227"/>
      <c r="C1468" s="228"/>
      <c r="D1468" s="229" t="s">
        <v>154</v>
      </c>
      <c r="E1468" s="230"/>
      <c r="F1468" s="231" t="s">
        <v>1720</v>
      </c>
      <c r="G1468" s="228"/>
      <c r="H1468" s="232" t="n">
        <v>14.326</v>
      </c>
      <c r="I1468" s="233"/>
      <c r="J1468" s="228"/>
      <c r="K1468" s="228"/>
      <c r="L1468" s="234"/>
      <c r="M1468" s="235"/>
      <c r="N1468" s="236"/>
      <c r="O1468" s="236"/>
      <c r="P1468" s="236"/>
      <c r="Q1468" s="236"/>
      <c r="R1468" s="236"/>
      <c r="S1468" s="236"/>
      <c r="T1468" s="237"/>
      <c r="AT1468" s="238" t="s">
        <v>154</v>
      </c>
      <c r="AU1468" s="238" t="s">
        <v>85</v>
      </c>
      <c r="AV1468" s="226" t="s">
        <v>85</v>
      </c>
      <c r="AW1468" s="226" t="s">
        <v>31</v>
      </c>
      <c r="AX1468" s="226" t="s">
        <v>75</v>
      </c>
      <c r="AY1468" s="238" t="s">
        <v>146</v>
      </c>
    </row>
    <row r="1469" s="226" customFormat="true" ht="12.8" hidden="false" customHeight="false" outlineLevel="0" collapsed="false">
      <c r="B1469" s="227"/>
      <c r="C1469" s="228"/>
      <c r="D1469" s="229" t="s">
        <v>154</v>
      </c>
      <c r="E1469" s="230"/>
      <c r="F1469" s="231" t="s">
        <v>1721</v>
      </c>
      <c r="G1469" s="228"/>
      <c r="H1469" s="232" t="n">
        <v>5.782</v>
      </c>
      <c r="I1469" s="233"/>
      <c r="J1469" s="228"/>
      <c r="K1469" s="228"/>
      <c r="L1469" s="234"/>
      <c r="M1469" s="235"/>
      <c r="N1469" s="236"/>
      <c r="O1469" s="236"/>
      <c r="P1469" s="236"/>
      <c r="Q1469" s="236"/>
      <c r="R1469" s="236"/>
      <c r="S1469" s="236"/>
      <c r="T1469" s="237"/>
      <c r="AT1469" s="238" t="s">
        <v>154</v>
      </c>
      <c r="AU1469" s="238" t="s">
        <v>85</v>
      </c>
      <c r="AV1469" s="226" t="s">
        <v>85</v>
      </c>
      <c r="AW1469" s="226" t="s">
        <v>31</v>
      </c>
      <c r="AX1469" s="226" t="s">
        <v>75</v>
      </c>
      <c r="AY1469" s="238" t="s">
        <v>146</v>
      </c>
    </row>
    <row r="1470" s="239" customFormat="true" ht="12.8" hidden="false" customHeight="false" outlineLevel="0" collapsed="false">
      <c r="B1470" s="240"/>
      <c r="C1470" s="241"/>
      <c r="D1470" s="229" t="s">
        <v>154</v>
      </c>
      <c r="E1470" s="242"/>
      <c r="F1470" s="243" t="s">
        <v>159</v>
      </c>
      <c r="G1470" s="241"/>
      <c r="H1470" s="244" t="n">
        <v>106.091</v>
      </c>
      <c r="I1470" s="245"/>
      <c r="J1470" s="241"/>
      <c r="K1470" s="241"/>
      <c r="L1470" s="246"/>
      <c r="M1470" s="247"/>
      <c r="N1470" s="248"/>
      <c r="O1470" s="248"/>
      <c r="P1470" s="248"/>
      <c r="Q1470" s="248"/>
      <c r="R1470" s="248"/>
      <c r="S1470" s="248"/>
      <c r="T1470" s="249"/>
      <c r="AT1470" s="250" t="s">
        <v>154</v>
      </c>
      <c r="AU1470" s="250" t="s">
        <v>85</v>
      </c>
      <c r="AV1470" s="239" t="s">
        <v>152</v>
      </c>
      <c r="AW1470" s="239" t="s">
        <v>31</v>
      </c>
      <c r="AX1470" s="239" t="s">
        <v>83</v>
      </c>
      <c r="AY1470" s="250" t="s">
        <v>146</v>
      </c>
    </row>
    <row r="1471" s="31" customFormat="true" ht="24.15" hidden="false" customHeight="true" outlineLevel="0" collapsed="false">
      <c r="A1471" s="24"/>
      <c r="B1471" s="25"/>
      <c r="C1471" s="212" t="s">
        <v>1722</v>
      </c>
      <c r="D1471" s="212" t="s">
        <v>148</v>
      </c>
      <c r="E1471" s="213" t="s">
        <v>1723</v>
      </c>
      <c r="F1471" s="214" t="s">
        <v>1724</v>
      </c>
      <c r="G1471" s="215" t="s">
        <v>227</v>
      </c>
      <c r="H1471" s="216" t="n">
        <v>121.229</v>
      </c>
      <c r="I1471" s="217"/>
      <c r="J1471" s="218" t="n">
        <f aca="false">ROUND(I1471*H1471,2)</f>
        <v>0</v>
      </c>
      <c r="K1471" s="219"/>
      <c r="L1471" s="30"/>
      <c r="M1471" s="220"/>
      <c r="N1471" s="221" t="s">
        <v>40</v>
      </c>
      <c r="O1471" s="74"/>
      <c r="P1471" s="222" t="n">
        <f aca="false">O1471*H1471</f>
        <v>0</v>
      </c>
      <c r="Q1471" s="222" t="n">
        <v>0.00036</v>
      </c>
      <c r="R1471" s="222" t="n">
        <f aca="false">Q1471*H1471</f>
        <v>0.04364244</v>
      </c>
      <c r="S1471" s="222" t="n">
        <v>0</v>
      </c>
      <c r="T1471" s="223" t="n">
        <f aca="false">S1471*H1471</f>
        <v>0</v>
      </c>
      <c r="U1471" s="24"/>
      <c r="V1471" s="24"/>
      <c r="W1471" s="24"/>
      <c r="X1471" s="24"/>
      <c r="Y1471" s="24"/>
      <c r="Z1471" s="24"/>
      <c r="AA1471" s="24"/>
      <c r="AB1471" s="24"/>
      <c r="AC1471" s="24"/>
      <c r="AD1471" s="24"/>
      <c r="AE1471" s="24"/>
      <c r="AR1471" s="224" t="s">
        <v>273</v>
      </c>
      <c r="AT1471" s="224" t="s">
        <v>148</v>
      </c>
      <c r="AU1471" s="224" t="s">
        <v>85</v>
      </c>
      <c r="AY1471" s="3" t="s">
        <v>146</v>
      </c>
      <c r="BE1471" s="225" t="n">
        <f aca="false">IF(N1471="základní",J1471,0)</f>
        <v>0</v>
      </c>
      <c r="BF1471" s="225" t="n">
        <f aca="false">IF(N1471="snížená",J1471,0)</f>
        <v>0</v>
      </c>
      <c r="BG1471" s="225" t="n">
        <f aca="false">IF(N1471="zákl. přenesená",J1471,0)</f>
        <v>0</v>
      </c>
      <c r="BH1471" s="225" t="n">
        <f aca="false">IF(N1471="sníž. přenesená",J1471,0)</f>
        <v>0</v>
      </c>
      <c r="BI1471" s="225" t="n">
        <f aca="false">IF(N1471="nulová",J1471,0)</f>
        <v>0</v>
      </c>
      <c r="BJ1471" s="3" t="s">
        <v>83</v>
      </c>
      <c r="BK1471" s="225" t="n">
        <f aca="false">ROUND(I1471*H1471,2)</f>
        <v>0</v>
      </c>
      <c r="BL1471" s="3" t="s">
        <v>273</v>
      </c>
      <c r="BM1471" s="224" t="s">
        <v>1725</v>
      </c>
    </row>
    <row r="1472" s="226" customFormat="true" ht="12.8" hidden="false" customHeight="false" outlineLevel="0" collapsed="false">
      <c r="B1472" s="227"/>
      <c r="C1472" s="228"/>
      <c r="D1472" s="229" t="s">
        <v>154</v>
      </c>
      <c r="E1472" s="230"/>
      <c r="F1472" s="231" t="s">
        <v>1726</v>
      </c>
      <c r="G1472" s="228"/>
      <c r="H1472" s="232" t="n">
        <v>127.011</v>
      </c>
      <c r="I1472" s="233"/>
      <c r="J1472" s="228"/>
      <c r="K1472" s="228"/>
      <c r="L1472" s="234"/>
      <c r="M1472" s="235"/>
      <c r="N1472" s="236"/>
      <c r="O1472" s="236"/>
      <c r="P1472" s="236"/>
      <c r="Q1472" s="236"/>
      <c r="R1472" s="236"/>
      <c r="S1472" s="236"/>
      <c r="T1472" s="237"/>
      <c r="AT1472" s="238" t="s">
        <v>154</v>
      </c>
      <c r="AU1472" s="238" t="s">
        <v>85</v>
      </c>
      <c r="AV1472" s="226" t="s">
        <v>85</v>
      </c>
      <c r="AW1472" s="226" t="s">
        <v>31</v>
      </c>
      <c r="AX1472" s="226" t="s">
        <v>75</v>
      </c>
      <c r="AY1472" s="238" t="s">
        <v>146</v>
      </c>
    </row>
    <row r="1473" s="226" customFormat="true" ht="12.8" hidden="false" customHeight="false" outlineLevel="0" collapsed="false">
      <c r="B1473" s="227"/>
      <c r="C1473" s="228"/>
      <c r="D1473" s="229" t="s">
        <v>154</v>
      </c>
      <c r="E1473" s="230"/>
      <c r="F1473" s="231" t="s">
        <v>1727</v>
      </c>
      <c r="G1473" s="228"/>
      <c r="H1473" s="232" t="n">
        <v>-5.782</v>
      </c>
      <c r="I1473" s="233"/>
      <c r="J1473" s="228"/>
      <c r="K1473" s="228"/>
      <c r="L1473" s="234"/>
      <c r="M1473" s="235"/>
      <c r="N1473" s="236"/>
      <c r="O1473" s="236"/>
      <c r="P1473" s="236"/>
      <c r="Q1473" s="236"/>
      <c r="R1473" s="236"/>
      <c r="S1473" s="236"/>
      <c r="T1473" s="237"/>
      <c r="AT1473" s="238" t="s">
        <v>154</v>
      </c>
      <c r="AU1473" s="238" t="s">
        <v>85</v>
      </c>
      <c r="AV1473" s="226" t="s">
        <v>85</v>
      </c>
      <c r="AW1473" s="226" t="s">
        <v>31</v>
      </c>
      <c r="AX1473" s="226" t="s">
        <v>75</v>
      </c>
      <c r="AY1473" s="238" t="s">
        <v>146</v>
      </c>
    </row>
    <row r="1474" s="239" customFormat="true" ht="12.8" hidden="false" customHeight="false" outlineLevel="0" collapsed="false">
      <c r="B1474" s="240"/>
      <c r="C1474" s="241"/>
      <c r="D1474" s="229" t="s">
        <v>154</v>
      </c>
      <c r="E1474" s="242"/>
      <c r="F1474" s="243" t="s">
        <v>159</v>
      </c>
      <c r="G1474" s="241"/>
      <c r="H1474" s="244" t="n">
        <v>121.229</v>
      </c>
      <c r="I1474" s="245"/>
      <c r="J1474" s="241"/>
      <c r="K1474" s="241"/>
      <c r="L1474" s="246"/>
      <c r="M1474" s="247"/>
      <c r="N1474" s="248"/>
      <c r="O1474" s="248"/>
      <c r="P1474" s="248"/>
      <c r="Q1474" s="248"/>
      <c r="R1474" s="248"/>
      <c r="S1474" s="248"/>
      <c r="T1474" s="249"/>
      <c r="AT1474" s="250" t="s">
        <v>154</v>
      </c>
      <c r="AU1474" s="250" t="s">
        <v>85</v>
      </c>
      <c r="AV1474" s="239" t="s">
        <v>152</v>
      </c>
      <c r="AW1474" s="239" t="s">
        <v>31</v>
      </c>
      <c r="AX1474" s="239" t="s">
        <v>83</v>
      </c>
      <c r="AY1474" s="250" t="s">
        <v>146</v>
      </c>
    </row>
    <row r="1475" s="31" customFormat="true" ht="14.4" hidden="false" customHeight="true" outlineLevel="0" collapsed="false">
      <c r="A1475" s="24"/>
      <c r="B1475" s="25"/>
      <c r="C1475" s="263" t="s">
        <v>1728</v>
      </c>
      <c r="D1475" s="263" t="s">
        <v>1270</v>
      </c>
      <c r="E1475" s="264" t="s">
        <v>1729</v>
      </c>
      <c r="F1475" s="265" t="s">
        <v>1730</v>
      </c>
      <c r="G1475" s="266" t="s">
        <v>227</v>
      </c>
      <c r="H1475" s="267" t="n">
        <v>261.418</v>
      </c>
      <c r="I1475" s="268"/>
      <c r="J1475" s="269" t="n">
        <f aca="false">ROUND(I1475*H1475,2)</f>
        <v>0</v>
      </c>
      <c r="K1475" s="270"/>
      <c r="L1475" s="271"/>
      <c r="M1475" s="272"/>
      <c r="N1475" s="273" t="s">
        <v>40</v>
      </c>
      <c r="O1475" s="74"/>
      <c r="P1475" s="222" t="n">
        <f aca="false">O1475*H1475</f>
        <v>0</v>
      </c>
      <c r="Q1475" s="222" t="n">
        <v>0</v>
      </c>
      <c r="R1475" s="222" t="n">
        <f aca="false">Q1475*H1475</f>
        <v>0</v>
      </c>
      <c r="S1475" s="222" t="n">
        <v>0</v>
      </c>
      <c r="T1475" s="223" t="n">
        <f aca="false">S1475*H1475</f>
        <v>0</v>
      </c>
      <c r="U1475" s="24"/>
      <c r="V1475" s="24"/>
      <c r="W1475" s="24"/>
      <c r="X1475" s="24"/>
      <c r="Y1475" s="24"/>
      <c r="Z1475" s="24"/>
      <c r="AA1475" s="24"/>
      <c r="AB1475" s="24"/>
      <c r="AC1475" s="24"/>
      <c r="AD1475" s="24"/>
      <c r="AE1475" s="24"/>
      <c r="AR1475" s="224" t="s">
        <v>528</v>
      </c>
      <c r="AT1475" s="224" t="s">
        <v>1270</v>
      </c>
      <c r="AU1475" s="224" t="s">
        <v>85</v>
      </c>
      <c r="AY1475" s="3" t="s">
        <v>146</v>
      </c>
      <c r="BE1475" s="225" t="n">
        <f aca="false">IF(N1475="základní",J1475,0)</f>
        <v>0</v>
      </c>
      <c r="BF1475" s="225" t="n">
        <f aca="false">IF(N1475="snížená",J1475,0)</f>
        <v>0</v>
      </c>
      <c r="BG1475" s="225" t="n">
        <f aca="false">IF(N1475="zákl. přenesená",J1475,0)</f>
        <v>0</v>
      </c>
      <c r="BH1475" s="225" t="n">
        <f aca="false">IF(N1475="sníž. přenesená",J1475,0)</f>
        <v>0</v>
      </c>
      <c r="BI1475" s="225" t="n">
        <f aca="false">IF(N1475="nulová",J1475,0)</f>
        <v>0</v>
      </c>
      <c r="BJ1475" s="3" t="s">
        <v>83</v>
      </c>
      <c r="BK1475" s="225" t="n">
        <f aca="false">ROUND(I1475*H1475,2)</f>
        <v>0</v>
      </c>
      <c r="BL1475" s="3" t="s">
        <v>273</v>
      </c>
      <c r="BM1475" s="224" t="s">
        <v>1731</v>
      </c>
    </row>
    <row r="1476" s="226" customFormat="true" ht="12.8" hidden="false" customHeight="false" outlineLevel="0" collapsed="false">
      <c r="B1476" s="227"/>
      <c r="C1476" s="228"/>
      <c r="D1476" s="229" t="s">
        <v>154</v>
      </c>
      <c r="E1476" s="230"/>
      <c r="F1476" s="231" t="s">
        <v>1732</v>
      </c>
      <c r="G1476" s="228"/>
      <c r="H1476" s="232" t="n">
        <v>139.413</v>
      </c>
      <c r="I1476" s="233"/>
      <c r="J1476" s="228"/>
      <c r="K1476" s="228"/>
      <c r="L1476" s="234"/>
      <c r="M1476" s="235"/>
      <c r="N1476" s="236"/>
      <c r="O1476" s="236"/>
      <c r="P1476" s="236"/>
      <c r="Q1476" s="236"/>
      <c r="R1476" s="236"/>
      <c r="S1476" s="236"/>
      <c r="T1476" s="237"/>
      <c r="AT1476" s="238" t="s">
        <v>154</v>
      </c>
      <c r="AU1476" s="238" t="s">
        <v>85</v>
      </c>
      <c r="AV1476" s="226" t="s">
        <v>85</v>
      </c>
      <c r="AW1476" s="226" t="s">
        <v>31</v>
      </c>
      <c r="AX1476" s="226" t="s">
        <v>75</v>
      </c>
      <c r="AY1476" s="238" t="s">
        <v>146</v>
      </c>
    </row>
    <row r="1477" s="226" customFormat="true" ht="12.8" hidden="false" customHeight="false" outlineLevel="0" collapsed="false">
      <c r="B1477" s="227"/>
      <c r="C1477" s="228"/>
      <c r="D1477" s="229" t="s">
        <v>154</v>
      </c>
      <c r="E1477" s="230"/>
      <c r="F1477" s="231" t="s">
        <v>1733</v>
      </c>
      <c r="G1477" s="228"/>
      <c r="H1477" s="232" t="n">
        <v>122.005</v>
      </c>
      <c r="I1477" s="233"/>
      <c r="J1477" s="228"/>
      <c r="K1477" s="228"/>
      <c r="L1477" s="234"/>
      <c r="M1477" s="235"/>
      <c r="N1477" s="236"/>
      <c r="O1477" s="236"/>
      <c r="P1477" s="236"/>
      <c r="Q1477" s="236"/>
      <c r="R1477" s="236"/>
      <c r="S1477" s="236"/>
      <c r="T1477" s="237"/>
      <c r="AT1477" s="238" t="s">
        <v>154</v>
      </c>
      <c r="AU1477" s="238" t="s">
        <v>85</v>
      </c>
      <c r="AV1477" s="226" t="s">
        <v>85</v>
      </c>
      <c r="AW1477" s="226" t="s">
        <v>31</v>
      </c>
      <c r="AX1477" s="226" t="s">
        <v>75</v>
      </c>
      <c r="AY1477" s="238" t="s">
        <v>146</v>
      </c>
    </row>
    <row r="1478" s="239" customFormat="true" ht="12.8" hidden="false" customHeight="false" outlineLevel="0" collapsed="false">
      <c r="B1478" s="240"/>
      <c r="C1478" s="241"/>
      <c r="D1478" s="229" t="s">
        <v>154</v>
      </c>
      <c r="E1478" s="242"/>
      <c r="F1478" s="243" t="s">
        <v>159</v>
      </c>
      <c r="G1478" s="241"/>
      <c r="H1478" s="244" t="n">
        <v>261.418</v>
      </c>
      <c r="I1478" s="245"/>
      <c r="J1478" s="241"/>
      <c r="K1478" s="241"/>
      <c r="L1478" s="246"/>
      <c r="M1478" s="247"/>
      <c r="N1478" s="248"/>
      <c r="O1478" s="248"/>
      <c r="P1478" s="248"/>
      <c r="Q1478" s="248"/>
      <c r="R1478" s="248"/>
      <c r="S1478" s="248"/>
      <c r="T1478" s="249"/>
      <c r="AT1478" s="250" t="s">
        <v>154</v>
      </c>
      <c r="AU1478" s="250" t="s">
        <v>85</v>
      </c>
      <c r="AV1478" s="239" t="s">
        <v>152</v>
      </c>
      <c r="AW1478" s="239" t="s">
        <v>31</v>
      </c>
      <c r="AX1478" s="239" t="s">
        <v>83</v>
      </c>
      <c r="AY1478" s="250" t="s">
        <v>146</v>
      </c>
    </row>
    <row r="1479" s="31" customFormat="true" ht="49.05" hidden="false" customHeight="true" outlineLevel="0" collapsed="false">
      <c r="A1479" s="24"/>
      <c r="B1479" s="25"/>
      <c r="C1479" s="212" t="s">
        <v>1734</v>
      </c>
      <c r="D1479" s="212" t="s">
        <v>148</v>
      </c>
      <c r="E1479" s="213" t="s">
        <v>1735</v>
      </c>
      <c r="F1479" s="214" t="s">
        <v>1736</v>
      </c>
      <c r="G1479" s="215" t="s">
        <v>227</v>
      </c>
      <c r="H1479" s="216" t="n">
        <v>312.698</v>
      </c>
      <c r="I1479" s="217"/>
      <c r="J1479" s="218" t="n">
        <f aca="false">ROUND(I1479*H1479,2)</f>
        <v>0</v>
      </c>
      <c r="K1479" s="219"/>
      <c r="L1479" s="30"/>
      <c r="M1479" s="220"/>
      <c r="N1479" s="221" t="s">
        <v>40</v>
      </c>
      <c r="O1479" s="74"/>
      <c r="P1479" s="222" t="n">
        <f aca="false">O1479*H1479</f>
        <v>0</v>
      </c>
      <c r="Q1479" s="222" t="n">
        <v>3E-005</v>
      </c>
      <c r="R1479" s="222" t="n">
        <f aca="false">Q1479*H1479</f>
        <v>0.00938094</v>
      </c>
      <c r="S1479" s="222" t="n">
        <v>0</v>
      </c>
      <c r="T1479" s="223" t="n">
        <f aca="false">S1479*H1479</f>
        <v>0</v>
      </c>
      <c r="U1479" s="24"/>
      <c r="V1479" s="24"/>
      <c r="W1479" s="24"/>
      <c r="X1479" s="24"/>
      <c r="Y1479" s="24"/>
      <c r="Z1479" s="24"/>
      <c r="AA1479" s="24"/>
      <c r="AB1479" s="24"/>
      <c r="AC1479" s="24"/>
      <c r="AD1479" s="24"/>
      <c r="AE1479" s="24"/>
      <c r="AR1479" s="224" t="s">
        <v>273</v>
      </c>
      <c r="AT1479" s="224" t="s">
        <v>148</v>
      </c>
      <c r="AU1479" s="224" t="s">
        <v>85</v>
      </c>
      <c r="AY1479" s="3" t="s">
        <v>146</v>
      </c>
      <c r="BE1479" s="225" t="n">
        <f aca="false">IF(N1479="základní",J1479,0)</f>
        <v>0</v>
      </c>
      <c r="BF1479" s="225" t="n">
        <f aca="false">IF(N1479="snížená",J1479,0)</f>
        <v>0</v>
      </c>
      <c r="BG1479" s="225" t="n">
        <f aca="false">IF(N1479="zákl. přenesená",J1479,0)</f>
        <v>0</v>
      </c>
      <c r="BH1479" s="225" t="n">
        <f aca="false">IF(N1479="sníž. přenesená",J1479,0)</f>
        <v>0</v>
      </c>
      <c r="BI1479" s="225" t="n">
        <f aca="false">IF(N1479="nulová",J1479,0)</f>
        <v>0</v>
      </c>
      <c r="BJ1479" s="3" t="s">
        <v>83</v>
      </c>
      <c r="BK1479" s="225" t="n">
        <f aca="false">ROUND(I1479*H1479,2)</f>
        <v>0</v>
      </c>
      <c r="BL1479" s="3" t="s">
        <v>273</v>
      </c>
      <c r="BM1479" s="224" t="s">
        <v>1737</v>
      </c>
    </row>
    <row r="1480" s="226" customFormat="true" ht="12.8" hidden="false" customHeight="false" outlineLevel="0" collapsed="false">
      <c r="B1480" s="227"/>
      <c r="C1480" s="228"/>
      <c r="D1480" s="229" t="s">
        <v>154</v>
      </c>
      <c r="E1480" s="230"/>
      <c r="F1480" s="231" t="s">
        <v>1738</v>
      </c>
      <c r="G1480" s="228"/>
      <c r="H1480" s="232" t="n">
        <v>23.65</v>
      </c>
      <c r="I1480" s="233"/>
      <c r="J1480" s="228"/>
      <c r="K1480" s="228"/>
      <c r="L1480" s="234"/>
      <c r="M1480" s="235"/>
      <c r="N1480" s="236"/>
      <c r="O1480" s="236"/>
      <c r="P1480" s="236"/>
      <c r="Q1480" s="236"/>
      <c r="R1480" s="236"/>
      <c r="S1480" s="236"/>
      <c r="T1480" s="237"/>
      <c r="AT1480" s="238" t="s">
        <v>154</v>
      </c>
      <c r="AU1480" s="238" t="s">
        <v>85</v>
      </c>
      <c r="AV1480" s="226" t="s">
        <v>85</v>
      </c>
      <c r="AW1480" s="226" t="s">
        <v>31</v>
      </c>
      <c r="AX1480" s="226" t="s">
        <v>75</v>
      </c>
      <c r="AY1480" s="238" t="s">
        <v>146</v>
      </c>
    </row>
    <row r="1481" s="226" customFormat="true" ht="12.8" hidden="false" customHeight="false" outlineLevel="0" collapsed="false">
      <c r="B1481" s="227"/>
      <c r="C1481" s="228"/>
      <c r="D1481" s="229" t="s">
        <v>154</v>
      </c>
      <c r="E1481" s="230"/>
      <c r="F1481" s="231" t="s">
        <v>1739</v>
      </c>
      <c r="G1481" s="228"/>
      <c r="H1481" s="232" t="n">
        <v>7.05</v>
      </c>
      <c r="I1481" s="233"/>
      <c r="J1481" s="228"/>
      <c r="K1481" s="228"/>
      <c r="L1481" s="234"/>
      <c r="M1481" s="235"/>
      <c r="N1481" s="236"/>
      <c r="O1481" s="236"/>
      <c r="P1481" s="236"/>
      <c r="Q1481" s="236"/>
      <c r="R1481" s="236"/>
      <c r="S1481" s="236"/>
      <c r="T1481" s="237"/>
      <c r="AT1481" s="238" t="s">
        <v>154</v>
      </c>
      <c r="AU1481" s="238" t="s">
        <v>85</v>
      </c>
      <c r="AV1481" s="226" t="s">
        <v>85</v>
      </c>
      <c r="AW1481" s="226" t="s">
        <v>31</v>
      </c>
      <c r="AX1481" s="226" t="s">
        <v>75</v>
      </c>
      <c r="AY1481" s="238" t="s">
        <v>146</v>
      </c>
    </row>
    <row r="1482" s="251" customFormat="true" ht="12.8" hidden="false" customHeight="false" outlineLevel="0" collapsed="false">
      <c r="B1482" s="252"/>
      <c r="C1482" s="253"/>
      <c r="D1482" s="229" t="s">
        <v>154</v>
      </c>
      <c r="E1482" s="254"/>
      <c r="F1482" s="255" t="s">
        <v>1740</v>
      </c>
      <c r="G1482" s="253"/>
      <c r="H1482" s="256" t="n">
        <v>30.7</v>
      </c>
      <c r="I1482" s="257"/>
      <c r="J1482" s="253"/>
      <c r="K1482" s="253"/>
      <c r="L1482" s="258"/>
      <c r="M1482" s="259"/>
      <c r="N1482" s="260"/>
      <c r="O1482" s="260"/>
      <c r="P1482" s="260"/>
      <c r="Q1482" s="260"/>
      <c r="R1482" s="260"/>
      <c r="S1482" s="260"/>
      <c r="T1482" s="261"/>
      <c r="AT1482" s="262" t="s">
        <v>154</v>
      </c>
      <c r="AU1482" s="262" t="s">
        <v>85</v>
      </c>
      <c r="AV1482" s="251" t="s">
        <v>160</v>
      </c>
      <c r="AW1482" s="251" t="s">
        <v>31</v>
      </c>
      <c r="AX1482" s="251" t="s">
        <v>75</v>
      </c>
      <c r="AY1482" s="262" t="s">
        <v>146</v>
      </c>
    </row>
    <row r="1483" s="226" customFormat="true" ht="12.8" hidden="false" customHeight="false" outlineLevel="0" collapsed="false">
      <c r="B1483" s="227"/>
      <c r="C1483" s="228"/>
      <c r="D1483" s="229" t="s">
        <v>154</v>
      </c>
      <c r="E1483" s="230"/>
      <c r="F1483" s="231" t="s">
        <v>1741</v>
      </c>
      <c r="G1483" s="228"/>
      <c r="H1483" s="232" t="n">
        <v>18.727</v>
      </c>
      <c r="I1483" s="233"/>
      <c r="J1483" s="228"/>
      <c r="K1483" s="228"/>
      <c r="L1483" s="234"/>
      <c r="M1483" s="235"/>
      <c r="N1483" s="236"/>
      <c r="O1483" s="236"/>
      <c r="P1483" s="236"/>
      <c r="Q1483" s="236"/>
      <c r="R1483" s="236"/>
      <c r="S1483" s="236"/>
      <c r="T1483" s="237"/>
      <c r="AT1483" s="238" t="s">
        <v>154</v>
      </c>
      <c r="AU1483" s="238" t="s">
        <v>85</v>
      </c>
      <c r="AV1483" s="226" t="s">
        <v>85</v>
      </c>
      <c r="AW1483" s="226" t="s">
        <v>31</v>
      </c>
      <c r="AX1483" s="226" t="s">
        <v>75</v>
      </c>
      <c r="AY1483" s="238" t="s">
        <v>146</v>
      </c>
    </row>
    <row r="1484" s="226" customFormat="true" ht="12.8" hidden="false" customHeight="false" outlineLevel="0" collapsed="false">
      <c r="B1484" s="227"/>
      <c r="C1484" s="228"/>
      <c r="D1484" s="229" t="s">
        <v>154</v>
      </c>
      <c r="E1484" s="230"/>
      <c r="F1484" s="231" t="s">
        <v>1742</v>
      </c>
      <c r="G1484" s="228"/>
      <c r="H1484" s="232" t="n">
        <v>62.393</v>
      </c>
      <c r="I1484" s="233"/>
      <c r="J1484" s="228"/>
      <c r="K1484" s="228"/>
      <c r="L1484" s="234"/>
      <c r="M1484" s="235"/>
      <c r="N1484" s="236"/>
      <c r="O1484" s="236"/>
      <c r="P1484" s="236"/>
      <c r="Q1484" s="236"/>
      <c r="R1484" s="236"/>
      <c r="S1484" s="236"/>
      <c r="T1484" s="237"/>
      <c r="AT1484" s="238" t="s">
        <v>154</v>
      </c>
      <c r="AU1484" s="238" t="s">
        <v>85</v>
      </c>
      <c r="AV1484" s="226" t="s">
        <v>85</v>
      </c>
      <c r="AW1484" s="226" t="s">
        <v>31</v>
      </c>
      <c r="AX1484" s="226" t="s">
        <v>75</v>
      </c>
      <c r="AY1484" s="238" t="s">
        <v>146</v>
      </c>
    </row>
    <row r="1485" s="226" customFormat="true" ht="12.8" hidden="false" customHeight="false" outlineLevel="0" collapsed="false">
      <c r="B1485" s="227"/>
      <c r="C1485" s="228"/>
      <c r="D1485" s="229" t="s">
        <v>154</v>
      </c>
      <c r="E1485" s="230"/>
      <c r="F1485" s="231" t="s">
        <v>1743</v>
      </c>
      <c r="G1485" s="228"/>
      <c r="H1485" s="232" t="n">
        <v>11.165</v>
      </c>
      <c r="I1485" s="233"/>
      <c r="J1485" s="228"/>
      <c r="K1485" s="228"/>
      <c r="L1485" s="234"/>
      <c r="M1485" s="235"/>
      <c r="N1485" s="236"/>
      <c r="O1485" s="236"/>
      <c r="P1485" s="236"/>
      <c r="Q1485" s="236"/>
      <c r="R1485" s="236"/>
      <c r="S1485" s="236"/>
      <c r="T1485" s="237"/>
      <c r="AT1485" s="238" t="s">
        <v>154</v>
      </c>
      <c r="AU1485" s="238" t="s">
        <v>85</v>
      </c>
      <c r="AV1485" s="226" t="s">
        <v>85</v>
      </c>
      <c r="AW1485" s="226" t="s">
        <v>31</v>
      </c>
      <c r="AX1485" s="226" t="s">
        <v>75</v>
      </c>
      <c r="AY1485" s="238" t="s">
        <v>146</v>
      </c>
    </row>
    <row r="1486" s="226" customFormat="true" ht="12.8" hidden="false" customHeight="false" outlineLevel="0" collapsed="false">
      <c r="B1486" s="227"/>
      <c r="C1486" s="228"/>
      <c r="D1486" s="229" t="s">
        <v>154</v>
      </c>
      <c r="E1486" s="230"/>
      <c r="F1486" s="231" t="s">
        <v>1744</v>
      </c>
      <c r="G1486" s="228"/>
      <c r="H1486" s="232" t="n">
        <v>20.193</v>
      </c>
      <c r="I1486" s="233"/>
      <c r="J1486" s="228"/>
      <c r="K1486" s="228"/>
      <c r="L1486" s="234"/>
      <c r="M1486" s="235"/>
      <c r="N1486" s="236"/>
      <c r="O1486" s="236"/>
      <c r="P1486" s="236"/>
      <c r="Q1486" s="236"/>
      <c r="R1486" s="236"/>
      <c r="S1486" s="236"/>
      <c r="T1486" s="237"/>
      <c r="AT1486" s="238" t="s">
        <v>154</v>
      </c>
      <c r="AU1486" s="238" t="s">
        <v>85</v>
      </c>
      <c r="AV1486" s="226" t="s">
        <v>85</v>
      </c>
      <c r="AW1486" s="226" t="s">
        <v>31</v>
      </c>
      <c r="AX1486" s="226" t="s">
        <v>75</v>
      </c>
      <c r="AY1486" s="238" t="s">
        <v>146</v>
      </c>
    </row>
    <row r="1487" s="251" customFormat="true" ht="12.8" hidden="false" customHeight="false" outlineLevel="0" collapsed="false">
      <c r="B1487" s="252"/>
      <c r="C1487" s="253"/>
      <c r="D1487" s="229" t="s">
        <v>154</v>
      </c>
      <c r="E1487" s="254"/>
      <c r="F1487" s="255" t="s">
        <v>1745</v>
      </c>
      <c r="G1487" s="253"/>
      <c r="H1487" s="256" t="n">
        <v>112.478</v>
      </c>
      <c r="I1487" s="257"/>
      <c r="J1487" s="253"/>
      <c r="K1487" s="253"/>
      <c r="L1487" s="258"/>
      <c r="M1487" s="259"/>
      <c r="N1487" s="260"/>
      <c r="O1487" s="260"/>
      <c r="P1487" s="260"/>
      <c r="Q1487" s="260"/>
      <c r="R1487" s="260"/>
      <c r="S1487" s="260"/>
      <c r="T1487" s="261"/>
      <c r="AT1487" s="262" t="s">
        <v>154</v>
      </c>
      <c r="AU1487" s="262" t="s">
        <v>85</v>
      </c>
      <c r="AV1487" s="251" t="s">
        <v>160</v>
      </c>
      <c r="AW1487" s="251" t="s">
        <v>31</v>
      </c>
      <c r="AX1487" s="251" t="s">
        <v>75</v>
      </c>
      <c r="AY1487" s="262" t="s">
        <v>146</v>
      </c>
    </row>
    <row r="1488" s="226" customFormat="true" ht="12.8" hidden="false" customHeight="false" outlineLevel="0" collapsed="false">
      <c r="B1488" s="227"/>
      <c r="C1488" s="228"/>
      <c r="D1488" s="229" t="s">
        <v>154</v>
      </c>
      <c r="E1488" s="230"/>
      <c r="F1488" s="231" t="s">
        <v>1746</v>
      </c>
      <c r="G1488" s="228"/>
      <c r="H1488" s="232" t="n">
        <v>140.91</v>
      </c>
      <c r="I1488" s="233"/>
      <c r="J1488" s="228"/>
      <c r="K1488" s="228"/>
      <c r="L1488" s="234"/>
      <c r="M1488" s="235"/>
      <c r="N1488" s="236"/>
      <c r="O1488" s="236"/>
      <c r="P1488" s="236"/>
      <c r="Q1488" s="236"/>
      <c r="R1488" s="236"/>
      <c r="S1488" s="236"/>
      <c r="T1488" s="237"/>
      <c r="AT1488" s="238" t="s">
        <v>154</v>
      </c>
      <c r="AU1488" s="238" t="s">
        <v>85</v>
      </c>
      <c r="AV1488" s="226" t="s">
        <v>85</v>
      </c>
      <c r="AW1488" s="226" t="s">
        <v>31</v>
      </c>
      <c r="AX1488" s="226" t="s">
        <v>75</v>
      </c>
      <c r="AY1488" s="238" t="s">
        <v>146</v>
      </c>
    </row>
    <row r="1489" s="226" customFormat="true" ht="12.8" hidden="false" customHeight="false" outlineLevel="0" collapsed="false">
      <c r="B1489" s="227"/>
      <c r="C1489" s="228"/>
      <c r="D1489" s="229" t="s">
        <v>154</v>
      </c>
      <c r="E1489" s="230"/>
      <c r="F1489" s="231" t="s">
        <v>1747</v>
      </c>
      <c r="G1489" s="228"/>
      <c r="H1489" s="232" t="n">
        <v>22.565</v>
      </c>
      <c r="I1489" s="233"/>
      <c r="J1489" s="228"/>
      <c r="K1489" s="228"/>
      <c r="L1489" s="234"/>
      <c r="M1489" s="235"/>
      <c r="N1489" s="236"/>
      <c r="O1489" s="236"/>
      <c r="P1489" s="236"/>
      <c r="Q1489" s="236"/>
      <c r="R1489" s="236"/>
      <c r="S1489" s="236"/>
      <c r="T1489" s="237"/>
      <c r="AT1489" s="238" t="s">
        <v>154</v>
      </c>
      <c r="AU1489" s="238" t="s">
        <v>85</v>
      </c>
      <c r="AV1489" s="226" t="s">
        <v>85</v>
      </c>
      <c r="AW1489" s="226" t="s">
        <v>31</v>
      </c>
      <c r="AX1489" s="226" t="s">
        <v>75</v>
      </c>
      <c r="AY1489" s="238" t="s">
        <v>146</v>
      </c>
    </row>
    <row r="1490" s="251" customFormat="true" ht="12.8" hidden="false" customHeight="false" outlineLevel="0" collapsed="false">
      <c r="B1490" s="252"/>
      <c r="C1490" s="253"/>
      <c r="D1490" s="229" t="s">
        <v>154</v>
      </c>
      <c r="E1490" s="254"/>
      <c r="F1490" s="255" t="s">
        <v>365</v>
      </c>
      <c r="G1490" s="253"/>
      <c r="H1490" s="256" t="n">
        <v>163.475</v>
      </c>
      <c r="I1490" s="257"/>
      <c r="J1490" s="253"/>
      <c r="K1490" s="253"/>
      <c r="L1490" s="258"/>
      <c r="M1490" s="259"/>
      <c r="N1490" s="260"/>
      <c r="O1490" s="260"/>
      <c r="P1490" s="260"/>
      <c r="Q1490" s="260"/>
      <c r="R1490" s="260"/>
      <c r="S1490" s="260"/>
      <c r="T1490" s="261"/>
      <c r="AT1490" s="262" t="s">
        <v>154</v>
      </c>
      <c r="AU1490" s="262" t="s">
        <v>85</v>
      </c>
      <c r="AV1490" s="251" t="s">
        <v>160</v>
      </c>
      <c r="AW1490" s="251" t="s">
        <v>31</v>
      </c>
      <c r="AX1490" s="251" t="s">
        <v>75</v>
      </c>
      <c r="AY1490" s="262" t="s">
        <v>146</v>
      </c>
    </row>
    <row r="1491" s="226" customFormat="true" ht="12.8" hidden="false" customHeight="false" outlineLevel="0" collapsed="false">
      <c r="B1491" s="227"/>
      <c r="C1491" s="228"/>
      <c r="D1491" s="229" t="s">
        <v>154</v>
      </c>
      <c r="E1491" s="230"/>
      <c r="F1491" s="231" t="s">
        <v>1748</v>
      </c>
      <c r="G1491" s="228"/>
      <c r="H1491" s="232" t="n">
        <v>6.045</v>
      </c>
      <c r="I1491" s="233"/>
      <c r="J1491" s="228"/>
      <c r="K1491" s="228"/>
      <c r="L1491" s="234"/>
      <c r="M1491" s="235"/>
      <c r="N1491" s="236"/>
      <c r="O1491" s="236"/>
      <c r="P1491" s="236"/>
      <c r="Q1491" s="236"/>
      <c r="R1491" s="236"/>
      <c r="S1491" s="236"/>
      <c r="T1491" s="237"/>
      <c r="AT1491" s="238" t="s">
        <v>154</v>
      </c>
      <c r="AU1491" s="238" t="s">
        <v>85</v>
      </c>
      <c r="AV1491" s="226" t="s">
        <v>85</v>
      </c>
      <c r="AW1491" s="226" t="s">
        <v>31</v>
      </c>
      <c r="AX1491" s="226" t="s">
        <v>75</v>
      </c>
      <c r="AY1491" s="238" t="s">
        <v>146</v>
      </c>
    </row>
    <row r="1492" s="239" customFormat="true" ht="12.8" hidden="false" customHeight="false" outlineLevel="0" collapsed="false">
      <c r="B1492" s="240"/>
      <c r="C1492" s="241"/>
      <c r="D1492" s="229" t="s">
        <v>154</v>
      </c>
      <c r="E1492" s="242"/>
      <c r="F1492" s="243" t="s">
        <v>159</v>
      </c>
      <c r="G1492" s="241"/>
      <c r="H1492" s="244" t="n">
        <v>312.698</v>
      </c>
      <c r="I1492" s="245"/>
      <c r="J1492" s="241"/>
      <c r="K1492" s="241"/>
      <c r="L1492" s="246"/>
      <c r="M1492" s="247"/>
      <c r="N1492" s="248"/>
      <c r="O1492" s="248"/>
      <c r="P1492" s="248"/>
      <c r="Q1492" s="248"/>
      <c r="R1492" s="248"/>
      <c r="S1492" s="248"/>
      <c r="T1492" s="249"/>
      <c r="AT1492" s="250" t="s">
        <v>154</v>
      </c>
      <c r="AU1492" s="250" t="s">
        <v>85</v>
      </c>
      <c r="AV1492" s="239" t="s">
        <v>152</v>
      </c>
      <c r="AW1492" s="239" t="s">
        <v>31</v>
      </c>
      <c r="AX1492" s="239" t="s">
        <v>83</v>
      </c>
      <c r="AY1492" s="250" t="s">
        <v>146</v>
      </c>
    </row>
    <row r="1493" s="31" customFormat="true" ht="24.15" hidden="false" customHeight="true" outlineLevel="0" collapsed="false">
      <c r="A1493" s="24"/>
      <c r="B1493" s="25"/>
      <c r="C1493" s="212" t="s">
        <v>1749</v>
      </c>
      <c r="D1493" s="212" t="s">
        <v>148</v>
      </c>
      <c r="E1493" s="213" t="s">
        <v>1750</v>
      </c>
      <c r="F1493" s="214" t="s">
        <v>1751</v>
      </c>
      <c r="G1493" s="215" t="s">
        <v>227</v>
      </c>
      <c r="H1493" s="216" t="n">
        <v>227.32</v>
      </c>
      <c r="I1493" s="217"/>
      <c r="J1493" s="218" t="n">
        <f aca="false">ROUND(I1493*H1493,2)</f>
        <v>0</v>
      </c>
      <c r="K1493" s="219"/>
      <c r="L1493" s="30"/>
      <c r="M1493" s="220"/>
      <c r="N1493" s="221" t="s">
        <v>40</v>
      </c>
      <c r="O1493" s="74"/>
      <c r="P1493" s="222" t="n">
        <f aca="false">O1493*H1493</f>
        <v>0</v>
      </c>
      <c r="Q1493" s="222" t="n">
        <v>0</v>
      </c>
      <c r="R1493" s="222" t="n">
        <f aca="false">Q1493*H1493</f>
        <v>0</v>
      </c>
      <c r="S1493" s="222" t="n">
        <v>0</v>
      </c>
      <c r="T1493" s="223" t="n">
        <f aca="false">S1493*H1493</f>
        <v>0</v>
      </c>
      <c r="U1493" s="24"/>
      <c r="V1493" s="24"/>
      <c r="W1493" s="24"/>
      <c r="X1493" s="24"/>
      <c r="Y1493" s="24"/>
      <c r="Z1493" s="24"/>
      <c r="AA1493" s="24"/>
      <c r="AB1493" s="24"/>
      <c r="AC1493" s="24"/>
      <c r="AD1493" s="24"/>
      <c r="AE1493" s="24"/>
      <c r="AR1493" s="224" t="s">
        <v>273</v>
      </c>
      <c r="AT1493" s="224" t="s">
        <v>148</v>
      </c>
      <c r="AU1493" s="224" t="s">
        <v>85</v>
      </c>
      <c r="AY1493" s="3" t="s">
        <v>146</v>
      </c>
      <c r="BE1493" s="225" t="n">
        <f aca="false">IF(N1493="základní",J1493,0)</f>
        <v>0</v>
      </c>
      <c r="BF1493" s="225" t="n">
        <f aca="false">IF(N1493="snížená",J1493,0)</f>
        <v>0</v>
      </c>
      <c r="BG1493" s="225" t="n">
        <f aca="false">IF(N1493="zákl. přenesená",J1493,0)</f>
        <v>0</v>
      </c>
      <c r="BH1493" s="225" t="n">
        <f aca="false">IF(N1493="sníž. přenesená",J1493,0)</f>
        <v>0</v>
      </c>
      <c r="BI1493" s="225" t="n">
        <f aca="false">IF(N1493="nulová",J1493,0)</f>
        <v>0</v>
      </c>
      <c r="BJ1493" s="3" t="s">
        <v>83</v>
      </c>
      <c r="BK1493" s="225" t="n">
        <f aca="false">ROUND(I1493*H1493,2)</f>
        <v>0</v>
      </c>
      <c r="BL1493" s="3" t="s">
        <v>273</v>
      </c>
      <c r="BM1493" s="224" t="s">
        <v>1752</v>
      </c>
    </row>
    <row r="1494" s="226" customFormat="true" ht="12.8" hidden="false" customHeight="false" outlineLevel="0" collapsed="false">
      <c r="B1494" s="227"/>
      <c r="C1494" s="228"/>
      <c r="D1494" s="229" t="s">
        <v>154</v>
      </c>
      <c r="E1494" s="230"/>
      <c r="F1494" s="231" t="s">
        <v>1753</v>
      </c>
      <c r="G1494" s="228"/>
      <c r="H1494" s="232" t="n">
        <v>227.32</v>
      </c>
      <c r="I1494" s="233"/>
      <c r="J1494" s="228"/>
      <c r="K1494" s="228"/>
      <c r="L1494" s="234"/>
      <c r="M1494" s="235"/>
      <c r="N1494" s="236"/>
      <c r="O1494" s="236"/>
      <c r="P1494" s="236"/>
      <c r="Q1494" s="236"/>
      <c r="R1494" s="236"/>
      <c r="S1494" s="236"/>
      <c r="T1494" s="237"/>
      <c r="AT1494" s="238" t="s">
        <v>154</v>
      </c>
      <c r="AU1494" s="238" t="s">
        <v>85</v>
      </c>
      <c r="AV1494" s="226" t="s">
        <v>85</v>
      </c>
      <c r="AW1494" s="226" t="s">
        <v>31</v>
      </c>
      <c r="AX1494" s="226" t="s">
        <v>83</v>
      </c>
      <c r="AY1494" s="238" t="s">
        <v>146</v>
      </c>
    </row>
    <row r="1495" s="31" customFormat="true" ht="14.4" hidden="false" customHeight="true" outlineLevel="0" collapsed="false">
      <c r="A1495" s="24"/>
      <c r="B1495" s="25"/>
      <c r="C1495" s="263" t="s">
        <v>1754</v>
      </c>
      <c r="D1495" s="263" t="s">
        <v>1270</v>
      </c>
      <c r="E1495" s="264" t="s">
        <v>1755</v>
      </c>
      <c r="F1495" s="265" t="s">
        <v>1756</v>
      </c>
      <c r="G1495" s="266" t="s">
        <v>227</v>
      </c>
      <c r="H1495" s="267" t="n">
        <v>261.418</v>
      </c>
      <c r="I1495" s="268"/>
      <c r="J1495" s="269" t="n">
        <f aca="false">ROUND(I1495*H1495,2)</f>
        <v>0</v>
      </c>
      <c r="K1495" s="270"/>
      <c r="L1495" s="271"/>
      <c r="M1495" s="272"/>
      <c r="N1495" s="273" t="s">
        <v>40</v>
      </c>
      <c r="O1495" s="74"/>
      <c r="P1495" s="222" t="n">
        <f aca="false">O1495*H1495</f>
        <v>0</v>
      </c>
      <c r="Q1495" s="222" t="n">
        <v>0</v>
      </c>
      <c r="R1495" s="222" t="n">
        <f aca="false">Q1495*H1495</f>
        <v>0</v>
      </c>
      <c r="S1495" s="222" t="n">
        <v>0</v>
      </c>
      <c r="T1495" s="223" t="n">
        <f aca="false">S1495*H1495</f>
        <v>0</v>
      </c>
      <c r="U1495" s="24"/>
      <c r="V1495" s="24"/>
      <c r="W1495" s="24"/>
      <c r="X1495" s="24"/>
      <c r="Y1495" s="24"/>
      <c r="Z1495" s="24"/>
      <c r="AA1495" s="24"/>
      <c r="AB1495" s="24"/>
      <c r="AC1495" s="24"/>
      <c r="AD1495" s="24"/>
      <c r="AE1495" s="24"/>
      <c r="AR1495" s="224" t="s">
        <v>528</v>
      </c>
      <c r="AT1495" s="224" t="s">
        <v>1270</v>
      </c>
      <c r="AU1495" s="224" t="s">
        <v>85</v>
      </c>
      <c r="AY1495" s="3" t="s">
        <v>146</v>
      </c>
      <c r="BE1495" s="225" t="n">
        <f aca="false">IF(N1495="základní",J1495,0)</f>
        <v>0</v>
      </c>
      <c r="BF1495" s="225" t="n">
        <f aca="false">IF(N1495="snížená",J1495,0)</f>
        <v>0</v>
      </c>
      <c r="BG1495" s="225" t="n">
        <f aca="false">IF(N1495="zákl. přenesená",J1495,0)</f>
        <v>0</v>
      </c>
      <c r="BH1495" s="225" t="n">
        <f aca="false">IF(N1495="sníž. přenesená",J1495,0)</f>
        <v>0</v>
      </c>
      <c r="BI1495" s="225" t="n">
        <f aca="false">IF(N1495="nulová",J1495,0)</f>
        <v>0</v>
      </c>
      <c r="BJ1495" s="3" t="s">
        <v>83</v>
      </c>
      <c r="BK1495" s="225" t="n">
        <f aca="false">ROUND(I1495*H1495,2)</f>
        <v>0</v>
      </c>
      <c r="BL1495" s="3" t="s">
        <v>273</v>
      </c>
      <c r="BM1495" s="224" t="s">
        <v>1757</v>
      </c>
    </row>
    <row r="1496" s="226" customFormat="true" ht="12.8" hidden="false" customHeight="false" outlineLevel="0" collapsed="false">
      <c r="B1496" s="227"/>
      <c r="C1496" s="228"/>
      <c r="D1496" s="229" t="s">
        <v>154</v>
      </c>
      <c r="E1496" s="230"/>
      <c r="F1496" s="231" t="s">
        <v>1758</v>
      </c>
      <c r="G1496" s="228"/>
      <c r="H1496" s="232" t="n">
        <v>261.418</v>
      </c>
      <c r="I1496" s="233"/>
      <c r="J1496" s="228"/>
      <c r="K1496" s="228"/>
      <c r="L1496" s="234"/>
      <c r="M1496" s="235"/>
      <c r="N1496" s="236"/>
      <c r="O1496" s="236"/>
      <c r="P1496" s="236"/>
      <c r="Q1496" s="236"/>
      <c r="R1496" s="236"/>
      <c r="S1496" s="236"/>
      <c r="T1496" s="237"/>
      <c r="AT1496" s="238" t="s">
        <v>154</v>
      </c>
      <c r="AU1496" s="238" t="s">
        <v>85</v>
      </c>
      <c r="AV1496" s="226" t="s">
        <v>85</v>
      </c>
      <c r="AW1496" s="226" t="s">
        <v>31</v>
      </c>
      <c r="AX1496" s="226" t="s">
        <v>83</v>
      </c>
      <c r="AY1496" s="238" t="s">
        <v>146</v>
      </c>
    </row>
    <row r="1497" s="31" customFormat="true" ht="24.15" hidden="false" customHeight="true" outlineLevel="0" collapsed="false">
      <c r="A1497" s="24"/>
      <c r="B1497" s="25"/>
      <c r="C1497" s="212" t="s">
        <v>1759</v>
      </c>
      <c r="D1497" s="212" t="s">
        <v>148</v>
      </c>
      <c r="E1497" s="213" t="s">
        <v>1760</v>
      </c>
      <c r="F1497" s="214" t="s">
        <v>1761</v>
      </c>
      <c r="G1497" s="215" t="s">
        <v>1702</v>
      </c>
      <c r="H1497" s="274"/>
      <c r="I1497" s="217"/>
      <c r="J1497" s="218" t="n">
        <f aca="false">ROUND(I1497*H1497,2)</f>
        <v>0</v>
      </c>
      <c r="K1497" s="219"/>
      <c r="L1497" s="30"/>
      <c r="M1497" s="220"/>
      <c r="N1497" s="221" t="s">
        <v>40</v>
      </c>
      <c r="O1497" s="74"/>
      <c r="P1497" s="222" t="n">
        <f aca="false">O1497*H1497</f>
        <v>0</v>
      </c>
      <c r="Q1497" s="222" t="n">
        <v>0</v>
      </c>
      <c r="R1497" s="222" t="n">
        <f aca="false">Q1497*H1497</f>
        <v>0</v>
      </c>
      <c r="S1497" s="222" t="n">
        <v>0</v>
      </c>
      <c r="T1497" s="223" t="n">
        <f aca="false">S1497*H1497</f>
        <v>0</v>
      </c>
      <c r="U1497" s="24"/>
      <c r="V1497" s="24"/>
      <c r="W1497" s="24"/>
      <c r="X1497" s="24"/>
      <c r="Y1497" s="24"/>
      <c r="Z1497" s="24"/>
      <c r="AA1497" s="24"/>
      <c r="AB1497" s="24"/>
      <c r="AC1497" s="24"/>
      <c r="AD1497" s="24"/>
      <c r="AE1497" s="24"/>
      <c r="AR1497" s="224" t="s">
        <v>273</v>
      </c>
      <c r="AT1497" s="224" t="s">
        <v>148</v>
      </c>
      <c r="AU1497" s="224" t="s">
        <v>85</v>
      </c>
      <c r="AY1497" s="3" t="s">
        <v>146</v>
      </c>
      <c r="BE1497" s="225" t="n">
        <f aca="false">IF(N1497="základní",J1497,0)</f>
        <v>0</v>
      </c>
      <c r="BF1497" s="225" t="n">
        <f aca="false">IF(N1497="snížená",J1497,0)</f>
        <v>0</v>
      </c>
      <c r="BG1497" s="225" t="n">
        <f aca="false">IF(N1497="zákl. přenesená",J1497,0)</f>
        <v>0</v>
      </c>
      <c r="BH1497" s="225" t="n">
        <f aca="false">IF(N1497="sníž. přenesená",J1497,0)</f>
        <v>0</v>
      </c>
      <c r="BI1497" s="225" t="n">
        <f aca="false">IF(N1497="nulová",J1497,0)</f>
        <v>0</v>
      </c>
      <c r="BJ1497" s="3" t="s">
        <v>83</v>
      </c>
      <c r="BK1497" s="225" t="n">
        <f aca="false">ROUND(I1497*H1497,2)</f>
        <v>0</v>
      </c>
      <c r="BL1497" s="3" t="s">
        <v>273</v>
      </c>
      <c r="BM1497" s="224" t="s">
        <v>1762</v>
      </c>
    </row>
    <row r="1498" s="195" customFormat="true" ht="22.8" hidden="false" customHeight="true" outlineLevel="0" collapsed="false">
      <c r="B1498" s="196"/>
      <c r="C1498" s="197"/>
      <c r="D1498" s="198" t="s">
        <v>74</v>
      </c>
      <c r="E1498" s="210" t="s">
        <v>1763</v>
      </c>
      <c r="F1498" s="210" t="s">
        <v>1764</v>
      </c>
      <c r="G1498" s="197"/>
      <c r="H1498" s="197"/>
      <c r="I1498" s="200"/>
      <c r="J1498" s="211" t="n">
        <f aca="false">BK1498</f>
        <v>0</v>
      </c>
      <c r="K1498" s="197"/>
      <c r="L1498" s="202"/>
      <c r="M1498" s="203"/>
      <c r="N1498" s="204"/>
      <c r="O1498" s="204"/>
      <c r="P1498" s="205" t="n">
        <f aca="false">SUM(P1499:P1567)</f>
        <v>0</v>
      </c>
      <c r="Q1498" s="204"/>
      <c r="R1498" s="205" t="n">
        <f aca="false">SUM(R1499:R1567)</f>
        <v>15.92623406</v>
      </c>
      <c r="S1498" s="204"/>
      <c r="T1498" s="206" t="n">
        <f aca="false">SUM(T1499:T1567)</f>
        <v>0</v>
      </c>
      <c r="AR1498" s="207" t="s">
        <v>85</v>
      </c>
      <c r="AT1498" s="208" t="s">
        <v>74</v>
      </c>
      <c r="AU1498" s="208" t="s">
        <v>83</v>
      </c>
      <c r="AY1498" s="207" t="s">
        <v>146</v>
      </c>
      <c r="BK1498" s="209" t="n">
        <f aca="false">SUM(BK1499:BK1567)</f>
        <v>0</v>
      </c>
    </row>
    <row r="1499" s="31" customFormat="true" ht="24.15" hidden="false" customHeight="true" outlineLevel="0" collapsed="false">
      <c r="A1499" s="24"/>
      <c r="B1499" s="25"/>
      <c r="C1499" s="212" t="s">
        <v>1765</v>
      </c>
      <c r="D1499" s="212" t="s">
        <v>148</v>
      </c>
      <c r="E1499" s="213" t="s">
        <v>1766</v>
      </c>
      <c r="F1499" s="214" t="s">
        <v>1767</v>
      </c>
      <c r="G1499" s="215" t="s">
        <v>227</v>
      </c>
      <c r="H1499" s="216" t="n">
        <v>1185</v>
      </c>
      <c r="I1499" s="217"/>
      <c r="J1499" s="218" t="n">
        <f aca="false">ROUND(I1499*H1499,2)</f>
        <v>0</v>
      </c>
      <c r="K1499" s="219"/>
      <c r="L1499" s="30"/>
      <c r="M1499" s="220"/>
      <c r="N1499" s="221" t="s">
        <v>40</v>
      </c>
      <c r="O1499" s="74"/>
      <c r="P1499" s="222" t="n">
        <f aca="false">O1499*H1499</f>
        <v>0</v>
      </c>
      <c r="Q1499" s="222" t="n">
        <v>0</v>
      </c>
      <c r="R1499" s="222" t="n">
        <f aca="false">Q1499*H1499</f>
        <v>0</v>
      </c>
      <c r="S1499" s="222" t="n">
        <v>0</v>
      </c>
      <c r="T1499" s="223" t="n">
        <f aca="false">S1499*H1499</f>
        <v>0</v>
      </c>
      <c r="U1499" s="24"/>
      <c r="V1499" s="24"/>
      <c r="W1499" s="24"/>
      <c r="X1499" s="24"/>
      <c r="Y1499" s="24"/>
      <c r="Z1499" s="24"/>
      <c r="AA1499" s="24"/>
      <c r="AB1499" s="24"/>
      <c r="AC1499" s="24"/>
      <c r="AD1499" s="24"/>
      <c r="AE1499" s="24"/>
      <c r="AR1499" s="224" t="s">
        <v>273</v>
      </c>
      <c r="AT1499" s="224" t="s">
        <v>148</v>
      </c>
      <c r="AU1499" s="224" t="s">
        <v>85</v>
      </c>
      <c r="AY1499" s="3" t="s">
        <v>146</v>
      </c>
      <c r="BE1499" s="225" t="n">
        <f aca="false">IF(N1499="základní",J1499,0)</f>
        <v>0</v>
      </c>
      <c r="BF1499" s="225" t="n">
        <f aca="false">IF(N1499="snížená",J1499,0)</f>
        <v>0</v>
      </c>
      <c r="BG1499" s="225" t="n">
        <f aca="false">IF(N1499="zákl. přenesená",J1499,0)</f>
        <v>0</v>
      </c>
      <c r="BH1499" s="225" t="n">
        <f aca="false">IF(N1499="sníž. přenesená",J1499,0)</f>
        <v>0</v>
      </c>
      <c r="BI1499" s="225" t="n">
        <f aca="false">IF(N1499="nulová",J1499,0)</f>
        <v>0</v>
      </c>
      <c r="BJ1499" s="3" t="s">
        <v>83</v>
      </c>
      <c r="BK1499" s="225" t="n">
        <f aca="false">ROUND(I1499*H1499,2)</f>
        <v>0</v>
      </c>
      <c r="BL1499" s="3" t="s">
        <v>273</v>
      </c>
      <c r="BM1499" s="224" t="s">
        <v>1768</v>
      </c>
    </row>
    <row r="1500" s="226" customFormat="true" ht="12.8" hidden="false" customHeight="false" outlineLevel="0" collapsed="false">
      <c r="B1500" s="227"/>
      <c r="C1500" s="228"/>
      <c r="D1500" s="229" t="s">
        <v>154</v>
      </c>
      <c r="E1500" s="230"/>
      <c r="F1500" s="231" t="s">
        <v>1769</v>
      </c>
      <c r="G1500" s="228"/>
      <c r="H1500" s="232" t="n">
        <v>70.7</v>
      </c>
      <c r="I1500" s="233"/>
      <c r="J1500" s="228"/>
      <c r="K1500" s="228"/>
      <c r="L1500" s="234"/>
      <c r="M1500" s="235"/>
      <c r="N1500" s="236"/>
      <c r="O1500" s="236"/>
      <c r="P1500" s="236"/>
      <c r="Q1500" s="236"/>
      <c r="R1500" s="236"/>
      <c r="S1500" s="236"/>
      <c r="T1500" s="237"/>
      <c r="AT1500" s="238" t="s">
        <v>154</v>
      </c>
      <c r="AU1500" s="238" t="s">
        <v>85</v>
      </c>
      <c r="AV1500" s="226" t="s">
        <v>85</v>
      </c>
      <c r="AW1500" s="226" t="s">
        <v>31</v>
      </c>
      <c r="AX1500" s="226" t="s">
        <v>75</v>
      </c>
      <c r="AY1500" s="238" t="s">
        <v>146</v>
      </c>
    </row>
    <row r="1501" s="251" customFormat="true" ht="12.8" hidden="false" customHeight="false" outlineLevel="0" collapsed="false">
      <c r="B1501" s="252"/>
      <c r="C1501" s="253"/>
      <c r="D1501" s="229" t="s">
        <v>154</v>
      </c>
      <c r="E1501" s="254"/>
      <c r="F1501" s="255" t="s">
        <v>1770</v>
      </c>
      <c r="G1501" s="253"/>
      <c r="H1501" s="256" t="n">
        <v>70.7</v>
      </c>
      <c r="I1501" s="257"/>
      <c r="J1501" s="253"/>
      <c r="K1501" s="253"/>
      <c r="L1501" s="258"/>
      <c r="M1501" s="259"/>
      <c r="N1501" s="260"/>
      <c r="O1501" s="260"/>
      <c r="P1501" s="260"/>
      <c r="Q1501" s="260"/>
      <c r="R1501" s="260"/>
      <c r="S1501" s="260"/>
      <c r="T1501" s="261"/>
      <c r="AT1501" s="262" t="s">
        <v>154</v>
      </c>
      <c r="AU1501" s="262" t="s">
        <v>85</v>
      </c>
      <c r="AV1501" s="251" t="s">
        <v>160</v>
      </c>
      <c r="AW1501" s="251" t="s">
        <v>31</v>
      </c>
      <c r="AX1501" s="251" t="s">
        <v>75</v>
      </c>
      <c r="AY1501" s="262" t="s">
        <v>146</v>
      </c>
    </row>
    <row r="1502" s="226" customFormat="true" ht="12.8" hidden="false" customHeight="false" outlineLevel="0" collapsed="false">
      <c r="B1502" s="227"/>
      <c r="C1502" s="228"/>
      <c r="D1502" s="229" t="s">
        <v>154</v>
      </c>
      <c r="E1502" s="230"/>
      <c r="F1502" s="231" t="s">
        <v>1771</v>
      </c>
      <c r="G1502" s="228"/>
      <c r="H1502" s="232" t="n">
        <v>54</v>
      </c>
      <c r="I1502" s="233"/>
      <c r="J1502" s="228"/>
      <c r="K1502" s="228"/>
      <c r="L1502" s="234"/>
      <c r="M1502" s="235"/>
      <c r="N1502" s="236"/>
      <c r="O1502" s="236"/>
      <c r="P1502" s="236"/>
      <c r="Q1502" s="236"/>
      <c r="R1502" s="236"/>
      <c r="S1502" s="236"/>
      <c r="T1502" s="237"/>
      <c r="AT1502" s="238" t="s">
        <v>154</v>
      </c>
      <c r="AU1502" s="238" t="s">
        <v>85</v>
      </c>
      <c r="AV1502" s="226" t="s">
        <v>85</v>
      </c>
      <c r="AW1502" s="226" t="s">
        <v>31</v>
      </c>
      <c r="AX1502" s="226" t="s">
        <v>75</v>
      </c>
      <c r="AY1502" s="238" t="s">
        <v>146</v>
      </c>
    </row>
    <row r="1503" s="251" customFormat="true" ht="12.8" hidden="false" customHeight="false" outlineLevel="0" collapsed="false">
      <c r="B1503" s="252"/>
      <c r="C1503" s="253"/>
      <c r="D1503" s="229" t="s">
        <v>154</v>
      </c>
      <c r="E1503" s="254"/>
      <c r="F1503" s="255" t="s">
        <v>1772</v>
      </c>
      <c r="G1503" s="253"/>
      <c r="H1503" s="256" t="n">
        <v>54</v>
      </c>
      <c r="I1503" s="257"/>
      <c r="J1503" s="253"/>
      <c r="K1503" s="253"/>
      <c r="L1503" s="258"/>
      <c r="M1503" s="259"/>
      <c r="N1503" s="260"/>
      <c r="O1503" s="260"/>
      <c r="P1503" s="260"/>
      <c r="Q1503" s="260"/>
      <c r="R1503" s="260"/>
      <c r="S1503" s="260"/>
      <c r="T1503" s="261"/>
      <c r="AT1503" s="262" t="s">
        <v>154</v>
      </c>
      <c r="AU1503" s="262" t="s">
        <v>85</v>
      </c>
      <c r="AV1503" s="251" t="s">
        <v>160</v>
      </c>
      <c r="AW1503" s="251" t="s">
        <v>31</v>
      </c>
      <c r="AX1503" s="251" t="s">
        <v>75</v>
      </c>
      <c r="AY1503" s="262" t="s">
        <v>146</v>
      </c>
    </row>
    <row r="1504" s="226" customFormat="true" ht="12.8" hidden="false" customHeight="false" outlineLevel="0" collapsed="false">
      <c r="B1504" s="227"/>
      <c r="C1504" s="228"/>
      <c r="D1504" s="229" t="s">
        <v>154</v>
      </c>
      <c r="E1504" s="230"/>
      <c r="F1504" s="231" t="s">
        <v>1773</v>
      </c>
      <c r="G1504" s="228"/>
      <c r="H1504" s="232" t="n">
        <v>72.8</v>
      </c>
      <c r="I1504" s="233"/>
      <c r="J1504" s="228"/>
      <c r="K1504" s="228"/>
      <c r="L1504" s="234"/>
      <c r="M1504" s="235"/>
      <c r="N1504" s="236"/>
      <c r="O1504" s="236"/>
      <c r="P1504" s="236"/>
      <c r="Q1504" s="236"/>
      <c r="R1504" s="236"/>
      <c r="S1504" s="236"/>
      <c r="T1504" s="237"/>
      <c r="AT1504" s="238" t="s">
        <v>154</v>
      </c>
      <c r="AU1504" s="238" t="s">
        <v>85</v>
      </c>
      <c r="AV1504" s="226" t="s">
        <v>85</v>
      </c>
      <c r="AW1504" s="226" t="s">
        <v>31</v>
      </c>
      <c r="AX1504" s="226" t="s">
        <v>75</v>
      </c>
      <c r="AY1504" s="238" t="s">
        <v>146</v>
      </c>
    </row>
    <row r="1505" s="251" customFormat="true" ht="12.8" hidden="false" customHeight="false" outlineLevel="0" collapsed="false">
      <c r="B1505" s="252"/>
      <c r="C1505" s="253"/>
      <c r="D1505" s="229" t="s">
        <v>154</v>
      </c>
      <c r="E1505" s="254"/>
      <c r="F1505" s="255" t="s">
        <v>1774</v>
      </c>
      <c r="G1505" s="253"/>
      <c r="H1505" s="256" t="n">
        <v>72.8</v>
      </c>
      <c r="I1505" s="257"/>
      <c r="J1505" s="253"/>
      <c r="K1505" s="253"/>
      <c r="L1505" s="258"/>
      <c r="M1505" s="259"/>
      <c r="N1505" s="260"/>
      <c r="O1505" s="260"/>
      <c r="P1505" s="260"/>
      <c r="Q1505" s="260"/>
      <c r="R1505" s="260"/>
      <c r="S1505" s="260"/>
      <c r="T1505" s="261"/>
      <c r="AT1505" s="262" t="s">
        <v>154</v>
      </c>
      <c r="AU1505" s="262" t="s">
        <v>85</v>
      </c>
      <c r="AV1505" s="251" t="s">
        <v>160</v>
      </c>
      <c r="AW1505" s="251" t="s">
        <v>31</v>
      </c>
      <c r="AX1505" s="251" t="s">
        <v>75</v>
      </c>
      <c r="AY1505" s="262" t="s">
        <v>146</v>
      </c>
    </row>
    <row r="1506" s="226" customFormat="true" ht="12.8" hidden="false" customHeight="false" outlineLevel="0" collapsed="false">
      <c r="B1506" s="227"/>
      <c r="C1506" s="228"/>
      <c r="D1506" s="229" t="s">
        <v>154</v>
      </c>
      <c r="E1506" s="230"/>
      <c r="F1506" s="231" t="s">
        <v>1775</v>
      </c>
      <c r="G1506" s="228"/>
      <c r="H1506" s="232" t="n">
        <v>12.5</v>
      </c>
      <c r="I1506" s="233"/>
      <c r="J1506" s="228"/>
      <c r="K1506" s="228"/>
      <c r="L1506" s="234"/>
      <c r="M1506" s="235"/>
      <c r="N1506" s="236"/>
      <c r="O1506" s="236"/>
      <c r="P1506" s="236"/>
      <c r="Q1506" s="236"/>
      <c r="R1506" s="236"/>
      <c r="S1506" s="236"/>
      <c r="T1506" s="237"/>
      <c r="AT1506" s="238" t="s">
        <v>154</v>
      </c>
      <c r="AU1506" s="238" t="s">
        <v>85</v>
      </c>
      <c r="AV1506" s="226" t="s">
        <v>85</v>
      </c>
      <c r="AW1506" s="226" t="s">
        <v>31</v>
      </c>
      <c r="AX1506" s="226" t="s">
        <v>75</v>
      </c>
      <c r="AY1506" s="238" t="s">
        <v>146</v>
      </c>
    </row>
    <row r="1507" s="251" customFormat="true" ht="12.8" hidden="false" customHeight="false" outlineLevel="0" collapsed="false">
      <c r="B1507" s="252"/>
      <c r="C1507" s="253"/>
      <c r="D1507" s="229" t="s">
        <v>154</v>
      </c>
      <c r="E1507" s="254"/>
      <c r="F1507" s="255" t="s">
        <v>1776</v>
      </c>
      <c r="G1507" s="253"/>
      <c r="H1507" s="256" t="n">
        <v>12.5</v>
      </c>
      <c r="I1507" s="257"/>
      <c r="J1507" s="253"/>
      <c r="K1507" s="253"/>
      <c r="L1507" s="258"/>
      <c r="M1507" s="259"/>
      <c r="N1507" s="260"/>
      <c r="O1507" s="260"/>
      <c r="P1507" s="260"/>
      <c r="Q1507" s="260"/>
      <c r="R1507" s="260"/>
      <c r="S1507" s="260"/>
      <c r="T1507" s="261"/>
      <c r="AT1507" s="262" t="s">
        <v>154</v>
      </c>
      <c r="AU1507" s="262" t="s">
        <v>85</v>
      </c>
      <c r="AV1507" s="251" t="s">
        <v>160</v>
      </c>
      <c r="AW1507" s="251" t="s">
        <v>31</v>
      </c>
      <c r="AX1507" s="251" t="s">
        <v>75</v>
      </c>
      <c r="AY1507" s="262" t="s">
        <v>146</v>
      </c>
    </row>
    <row r="1508" s="226" customFormat="true" ht="12.8" hidden="false" customHeight="false" outlineLevel="0" collapsed="false">
      <c r="B1508" s="227"/>
      <c r="C1508" s="228"/>
      <c r="D1508" s="229" t="s">
        <v>154</v>
      </c>
      <c r="E1508" s="230"/>
      <c r="F1508" s="231" t="s">
        <v>1777</v>
      </c>
      <c r="G1508" s="228"/>
      <c r="H1508" s="232" t="n">
        <v>35</v>
      </c>
      <c r="I1508" s="233"/>
      <c r="J1508" s="228"/>
      <c r="K1508" s="228"/>
      <c r="L1508" s="234"/>
      <c r="M1508" s="235"/>
      <c r="N1508" s="236"/>
      <c r="O1508" s="236"/>
      <c r="P1508" s="236"/>
      <c r="Q1508" s="236"/>
      <c r="R1508" s="236"/>
      <c r="S1508" s="236"/>
      <c r="T1508" s="237"/>
      <c r="AT1508" s="238" t="s">
        <v>154</v>
      </c>
      <c r="AU1508" s="238" t="s">
        <v>85</v>
      </c>
      <c r="AV1508" s="226" t="s">
        <v>85</v>
      </c>
      <c r="AW1508" s="226" t="s">
        <v>31</v>
      </c>
      <c r="AX1508" s="226" t="s">
        <v>75</v>
      </c>
      <c r="AY1508" s="238" t="s">
        <v>146</v>
      </c>
    </row>
    <row r="1509" s="226" customFormat="true" ht="12.8" hidden="false" customHeight="false" outlineLevel="0" collapsed="false">
      <c r="B1509" s="227"/>
      <c r="C1509" s="228"/>
      <c r="D1509" s="229" t="s">
        <v>154</v>
      </c>
      <c r="E1509" s="230"/>
      <c r="F1509" s="231" t="s">
        <v>1778</v>
      </c>
      <c r="G1509" s="228"/>
      <c r="H1509" s="232" t="n">
        <v>131.8</v>
      </c>
      <c r="I1509" s="233"/>
      <c r="J1509" s="228"/>
      <c r="K1509" s="228"/>
      <c r="L1509" s="234"/>
      <c r="M1509" s="235"/>
      <c r="N1509" s="236"/>
      <c r="O1509" s="236"/>
      <c r="P1509" s="236"/>
      <c r="Q1509" s="236"/>
      <c r="R1509" s="236"/>
      <c r="S1509" s="236"/>
      <c r="T1509" s="237"/>
      <c r="AT1509" s="238" t="s">
        <v>154</v>
      </c>
      <c r="AU1509" s="238" t="s">
        <v>85</v>
      </c>
      <c r="AV1509" s="226" t="s">
        <v>85</v>
      </c>
      <c r="AW1509" s="226" t="s">
        <v>31</v>
      </c>
      <c r="AX1509" s="226" t="s">
        <v>75</v>
      </c>
      <c r="AY1509" s="238" t="s">
        <v>146</v>
      </c>
    </row>
    <row r="1510" s="226" customFormat="true" ht="12.8" hidden="false" customHeight="false" outlineLevel="0" collapsed="false">
      <c r="B1510" s="227"/>
      <c r="C1510" s="228"/>
      <c r="D1510" s="229" t="s">
        <v>154</v>
      </c>
      <c r="E1510" s="230"/>
      <c r="F1510" s="231" t="s">
        <v>1779</v>
      </c>
      <c r="G1510" s="228"/>
      <c r="H1510" s="232" t="n">
        <v>21.6</v>
      </c>
      <c r="I1510" s="233"/>
      <c r="J1510" s="228"/>
      <c r="K1510" s="228"/>
      <c r="L1510" s="234"/>
      <c r="M1510" s="235"/>
      <c r="N1510" s="236"/>
      <c r="O1510" s="236"/>
      <c r="P1510" s="236"/>
      <c r="Q1510" s="236"/>
      <c r="R1510" s="236"/>
      <c r="S1510" s="236"/>
      <c r="T1510" s="237"/>
      <c r="AT1510" s="238" t="s">
        <v>154</v>
      </c>
      <c r="AU1510" s="238" t="s">
        <v>85</v>
      </c>
      <c r="AV1510" s="226" t="s">
        <v>85</v>
      </c>
      <c r="AW1510" s="226" t="s">
        <v>31</v>
      </c>
      <c r="AX1510" s="226" t="s">
        <v>75</v>
      </c>
      <c r="AY1510" s="238" t="s">
        <v>146</v>
      </c>
    </row>
    <row r="1511" s="226" customFormat="true" ht="12.8" hidden="false" customHeight="false" outlineLevel="0" collapsed="false">
      <c r="B1511" s="227"/>
      <c r="C1511" s="228"/>
      <c r="D1511" s="229" t="s">
        <v>154</v>
      </c>
      <c r="E1511" s="230"/>
      <c r="F1511" s="231" t="s">
        <v>1780</v>
      </c>
      <c r="G1511" s="228"/>
      <c r="H1511" s="232" t="n">
        <v>35.1</v>
      </c>
      <c r="I1511" s="233"/>
      <c r="J1511" s="228"/>
      <c r="K1511" s="228"/>
      <c r="L1511" s="234"/>
      <c r="M1511" s="235"/>
      <c r="N1511" s="236"/>
      <c r="O1511" s="236"/>
      <c r="P1511" s="236"/>
      <c r="Q1511" s="236"/>
      <c r="R1511" s="236"/>
      <c r="S1511" s="236"/>
      <c r="T1511" s="237"/>
      <c r="AT1511" s="238" t="s">
        <v>154</v>
      </c>
      <c r="AU1511" s="238" t="s">
        <v>85</v>
      </c>
      <c r="AV1511" s="226" t="s">
        <v>85</v>
      </c>
      <c r="AW1511" s="226" t="s">
        <v>31</v>
      </c>
      <c r="AX1511" s="226" t="s">
        <v>75</v>
      </c>
      <c r="AY1511" s="238" t="s">
        <v>146</v>
      </c>
    </row>
    <row r="1512" s="226" customFormat="true" ht="12.8" hidden="false" customHeight="false" outlineLevel="0" collapsed="false">
      <c r="B1512" s="227"/>
      <c r="C1512" s="228"/>
      <c r="D1512" s="229" t="s">
        <v>154</v>
      </c>
      <c r="E1512" s="230"/>
      <c r="F1512" s="231" t="s">
        <v>1781</v>
      </c>
      <c r="G1512" s="228"/>
      <c r="H1512" s="232" t="n">
        <v>131.8</v>
      </c>
      <c r="I1512" s="233"/>
      <c r="J1512" s="228"/>
      <c r="K1512" s="228"/>
      <c r="L1512" s="234"/>
      <c r="M1512" s="235"/>
      <c r="N1512" s="236"/>
      <c r="O1512" s="236"/>
      <c r="P1512" s="236"/>
      <c r="Q1512" s="236"/>
      <c r="R1512" s="236"/>
      <c r="S1512" s="236"/>
      <c r="T1512" s="237"/>
      <c r="AT1512" s="238" t="s">
        <v>154</v>
      </c>
      <c r="AU1512" s="238" t="s">
        <v>85</v>
      </c>
      <c r="AV1512" s="226" t="s">
        <v>85</v>
      </c>
      <c r="AW1512" s="226" t="s">
        <v>31</v>
      </c>
      <c r="AX1512" s="226" t="s">
        <v>75</v>
      </c>
      <c r="AY1512" s="238" t="s">
        <v>146</v>
      </c>
    </row>
    <row r="1513" s="226" customFormat="true" ht="12.8" hidden="false" customHeight="false" outlineLevel="0" collapsed="false">
      <c r="B1513" s="227"/>
      <c r="C1513" s="228"/>
      <c r="D1513" s="229" t="s">
        <v>154</v>
      </c>
      <c r="E1513" s="230"/>
      <c r="F1513" s="231" t="s">
        <v>1782</v>
      </c>
      <c r="G1513" s="228"/>
      <c r="H1513" s="232" t="n">
        <v>21.6</v>
      </c>
      <c r="I1513" s="233"/>
      <c r="J1513" s="228"/>
      <c r="K1513" s="228"/>
      <c r="L1513" s="234"/>
      <c r="M1513" s="235"/>
      <c r="N1513" s="236"/>
      <c r="O1513" s="236"/>
      <c r="P1513" s="236"/>
      <c r="Q1513" s="236"/>
      <c r="R1513" s="236"/>
      <c r="S1513" s="236"/>
      <c r="T1513" s="237"/>
      <c r="AT1513" s="238" t="s">
        <v>154</v>
      </c>
      <c r="AU1513" s="238" t="s">
        <v>85</v>
      </c>
      <c r="AV1513" s="226" t="s">
        <v>85</v>
      </c>
      <c r="AW1513" s="226" t="s">
        <v>31</v>
      </c>
      <c r="AX1513" s="226" t="s">
        <v>75</v>
      </c>
      <c r="AY1513" s="238" t="s">
        <v>146</v>
      </c>
    </row>
    <row r="1514" s="226" customFormat="true" ht="12.8" hidden="false" customHeight="false" outlineLevel="0" collapsed="false">
      <c r="B1514" s="227"/>
      <c r="C1514" s="228"/>
      <c r="D1514" s="229" t="s">
        <v>154</v>
      </c>
      <c r="E1514" s="230"/>
      <c r="F1514" s="231" t="s">
        <v>1783</v>
      </c>
      <c r="G1514" s="228"/>
      <c r="H1514" s="232" t="n">
        <v>34.4</v>
      </c>
      <c r="I1514" s="233"/>
      <c r="J1514" s="228"/>
      <c r="K1514" s="228"/>
      <c r="L1514" s="234"/>
      <c r="M1514" s="235"/>
      <c r="N1514" s="236"/>
      <c r="O1514" s="236"/>
      <c r="P1514" s="236"/>
      <c r="Q1514" s="236"/>
      <c r="R1514" s="236"/>
      <c r="S1514" s="236"/>
      <c r="T1514" s="237"/>
      <c r="AT1514" s="238" t="s">
        <v>154</v>
      </c>
      <c r="AU1514" s="238" t="s">
        <v>85</v>
      </c>
      <c r="AV1514" s="226" t="s">
        <v>85</v>
      </c>
      <c r="AW1514" s="226" t="s">
        <v>31</v>
      </c>
      <c r="AX1514" s="226" t="s">
        <v>75</v>
      </c>
      <c r="AY1514" s="238" t="s">
        <v>146</v>
      </c>
    </row>
    <row r="1515" s="226" customFormat="true" ht="12.8" hidden="false" customHeight="false" outlineLevel="0" collapsed="false">
      <c r="B1515" s="227"/>
      <c r="C1515" s="228"/>
      <c r="D1515" s="229" t="s">
        <v>154</v>
      </c>
      <c r="E1515" s="230"/>
      <c r="F1515" s="231" t="s">
        <v>1784</v>
      </c>
      <c r="G1515" s="228"/>
      <c r="H1515" s="232" t="n">
        <v>63</v>
      </c>
      <c r="I1515" s="233"/>
      <c r="J1515" s="228"/>
      <c r="K1515" s="228"/>
      <c r="L1515" s="234"/>
      <c r="M1515" s="235"/>
      <c r="N1515" s="236"/>
      <c r="O1515" s="236"/>
      <c r="P1515" s="236"/>
      <c r="Q1515" s="236"/>
      <c r="R1515" s="236"/>
      <c r="S1515" s="236"/>
      <c r="T1515" s="237"/>
      <c r="AT1515" s="238" t="s">
        <v>154</v>
      </c>
      <c r="AU1515" s="238" t="s">
        <v>85</v>
      </c>
      <c r="AV1515" s="226" t="s">
        <v>85</v>
      </c>
      <c r="AW1515" s="226" t="s">
        <v>31</v>
      </c>
      <c r="AX1515" s="226" t="s">
        <v>75</v>
      </c>
      <c r="AY1515" s="238" t="s">
        <v>146</v>
      </c>
    </row>
    <row r="1516" s="226" customFormat="true" ht="12.8" hidden="false" customHeight="false" outlineLevel="0" collapsed="false">
      <c r="B1516" s="227"/>
      <c r="C1516" s="228"/>
      <c r="D1516" s="229" t="s">
        <v>154</v>
      </c>
      <c r="E1516" s="230"/>
      <c r="F1516" s="231" t="s">
        <v>1785</v>
      </c>
      <c r="G1516" s="228"/>
      <c r="H1516" s="232" t="n">
        <v>13.2</v>
      </c>
      <c r="I1516" s="233"/>
      <c r="J1516" s="228"/>
      <c r="K1516" s="228"/>
      <c r="L1516" s="234"/>
      <c r="M1516" s="235"/>
      <c r="N1516" s="236"/>
      <c r="O1516" s="236"/>
      <c r="P1516" s="236"/>
      <c r="Q1516" s="236"/>
      <c r="R1516" s="236"/>
      <c r="S1516" s="236"/>
      <c r="T1516" s="237"/>
      <c r="AT1516" s="238" t="s">
        <v>154</v>
      </c>
      <c r="AU1516" s="238" t="s">
        <v>85</v>
      </c>
      <c r="AV1516" s="226" t="s">
        <v>85</v>
      </c>
      <c r="AW1516" s="226" t="s">
        <v>31</v>
      </c>
      <c r="AX1516" s="226" t="s">
        <v>75</v>
      </c>
      <c r="AY1516" s="238" t="s">
        <v>146</v>
      </c>
    </row>
    <row r="1517" s="251" customFormat="true" ht="12.8" hidden="false" customHeight="false" outlineLevel="0" collapsed="false">
      <c r="B1517" s="252"/>
      <c r="C1517" s="253"/>
      <c r="D1517" s="229" t="s">
        <v>154</v>
      </c>
      <c r="E1517" s="254"/>
      <c r="F1517" s="255" t="s">
        <v>365</v>
      </c>
      <c r="G1517" s="253"/>
      <c r="H1517" s="256" t="n">
        <v>487.5</v>
      </c>
      <c r="I1517" s="257"/>
      <c r="J1517" s="253"/>
      <c r="K1517" s="253"/>
      <c r="L1517" s="258"/>
      <c r="M1517" s="259"/>
      <c r="N1517" s="260"/>
      <c r="O1517" s="260"/>
      <c r="P1517" s="260"/>
      <c r="Q1517" s="260"/>
      <c r="R1517" s="260"/>
      <c r="S1517" s="260"/>
      <c r="T1517" s="261"/>
      <c r="AT1517" s="262" t="s">
        <v>154</v>
      </c>
      <c r="AU1517" s="262" t="s">
        <v>85</v>
      </c>
      <c r="AV1517" s="251" t="s">
        <v>160</v>
      </c>
      <c r="AW1517" s="251" t="s">
        <v>31</v>
      </c>
      <c r="AX1517" s="251" t="s">
        <v>75</v>
      </c>
      <c r="AY1517" s="262" t="s">
        <v>146</v>
      </c>
    </row>
    <row r="1518" s="226" customFormat="true" ht="12.8" hidden="false" customHeight="false" outlineLevel="0" collapsed="false">
      <c r="B1518" s="227"/>
      <c r="C1518" s="228"/>
      <c r="D1518" s="229" t="s">
        <v>154</v>
      </c>
      <c r="E1518" s="230"/>
      <c r="F1518" s="231" t="s">
        <v>1786</v>
      </c>
      <c r="G1518" s="228"/>
      <c r="H1518" s="232" t="n">
        <v>487.5</v>
      </c>
      <c r="I1518" s="233"/>
      <c r="J1518" s="228"/>
      <c r="K1518" s="228"/>
      <c r="L1518" s="234"/>
      <c r="M1518" s="235"/>
      <c r="N1518" s="236"/>
      <c r="O1518" s="236"/>
      <c r="P1518" s="236"/>
      <c r="Q1518" s="236"/>
      <c r="R1518" s="236"/>
      <c r="S1518" s="236"/>
      <c r="T1518" s="237"/>
      <c r="AT1518" s="238" t="s">
        <v>154</v>
      </c>
      <c r="AU1518" s="238" t="s">
        <v>85</v>
      </c>
      <c r="AV1518" s="226" t="s">
        <v>85</v>
      </c>
      <c r="AW1518" s="226" t="s">
        <v>31</v>
      </c>
      <c r="AX1518" s="226" t="s">
        <v>75</v>
      </c>
      <c r="AY1518" s="238" t="s">
        <v>146</v>
      </c>
    </row>
    <row r="1519" s="251" customFormat="true" ht="12.8" hidden="false" customHeight="false" outlineLevel="0" collapsed="false">
      <c r="B1519" s="252"/>
      <c r="C1519" s="253"/>
      <c r="D1519" s="229" t="s">
        <v>154</v>
      </c>
      <c r="E1519" s="254"/>
      <c r="F1519" s="255" t="s">
        <v>365</v>
      </c>
      <c r="G1519" s="253"/>
      <c r="H1519" s="256" t="n">
        <v>487.5</v>
      </c>
      <c r="I1519" s="257"/>
      <c r="J1519" s="253"/>
      <c r="K1519" s="253"/>
      <c r="L1519" s="258"/>
      <c r="M1519" s="259"/>
      <c r="N1519" s="260"/>
      <c r="O1519" s="260"/>
      <c r="P1519" s="260"/>
      <c r="Q1519" s="260"/>
      <c r="R1519" s="260"/>
      <c r="S1519" s="260"/>
      <c r="T1519" s="261"/>
      <c r="AT1519" s="262" t="s">
        <v>154</v>
      </c>
      <c r="AU1519" s="262" t="s">
        <v>85</v>
      </c>
      <c r="AV1519" s="251" t="s">
        <v>160</v>
      </c>
      <c r="AW1519" s="251" t="s">
        <v>31</v>
      </c>
      <c r="AX1519" s="251" t="s">
        <v>75</v>
      </c>
      <c r="AY1519" s="262" t="s">
        <v>146</v>
      </c>
    </row>
    <row r="1520" s="239" customFormat="true" ht="12.8" hidden="false" customHeight="false" outlineLevel="0" collapsed="false">
      <c r="B1520" s="240"/>
      <c r="C1520" s="241"/>
      <c r="D1520" s="229" t="s">
        <v>154</v>
      </c>
      <c r="E1520" s="242"/>
      <c r="F1520" s="243" t="s">
        <v>159</v>
      </c>
      <c r="G1520" s="241"/>
      <c r="H1520" s="244" t="n">
        <v>1185</v>
      </c>
      <c r="I1520" s="245"/>
      <c r="J1520" s="241"/>
      <c r="K1520" s="241"/>
      <c r="L1520" s="246"/>
      <c r="M1520" s="247"/>
      <c r="N1520" s="248"/>
      <c r="O1520" s="248"/>
      <c r="P1520" s="248"/>
      <c r="Q1520" s="248"/>
      <c r="R1520" s="248"/>
      <c r="S1520" s="248"/>
      <c r="T1520" s="249"/>
      <c r="AT1520" s="250" t="s">
        <v>154</v>
      </c>
      <c r="AU1520" s="250" t="s">
        <v>85</v>
      </c>
      <c r="AV1520" s="239" t="s">
        <v>152</v>
      </c>
      <c r="AW1520" s="239" t="s">
        <v>31</v>
      </c>
      <c r="AX1520" s="239" t="s">
        <v>83</v>
      </c>
      <c r="AY1520" s="250" t="s">
        <v>146</v>
      </c>
    </row>
    <row r="1521" s="31" customFormat="true" ht="14.4" hidden="false" customHeight="true" outlineLevel="0" collapsed="false">
      <c r="A1521" s="24"/>
      <c r="B1521" s="25"/>
      <c r="C1521" s="263" t="s">
        <v>1787</v>
      </c>
      <c r="D1521" s="263" t="s">
        <v>1270</v>
      </c>
      <c r="E1521" s="264" t="s">
        <v>1788</v>
      </c>
      <c r="F1521" s="265" t="s">
        <v>1789</v>
      </c>
      <c r="G1521" s="266" t="s">
        <v>227</v>
      </c>
      <c r="H1521" s="267" t="n">
        <v>127.194</v>
      </c>
      <c r="I1521" s="268"/>
      <c r="J1521" s="269" t="n">
        <f aca="false">ROUND(I1521*H1521,2)</f>
        <v>0</v>
      </c>
      <c r="K1521" s="270"/>
      <c r="L1521" s="271"/>
      <c r="M1521" s="272"/>
      <c r="N1521" s="273" t="s">
        <v>40</v>
      </c>
      <c r="O1521" s="74"/>
      <c r="P1521" s="222" t="n">
        <f aca="false">O1521*H1521</f>
        <v>0</v>
      </c>
      <c r="Q1521" s="222" t="n">
        <v>0</v>
      </c>
      <c r="R1521" s="222" t="n">
        <f aca="false">Q1521*H1521</f>
        <v>0</v>
      </c>
      <c r="S1521" s="222" t="n">
        <v>0</v>
      </c>
      <c r="T1521" s="223" t="n">
        <f aca="false">S1521*H1521</f>
        <v>0</v>
      </c>
      <c r="U1521" s="24"/>
      <c r="V1521" s="24"/>
      <c r="W1521" s="24"/>
      <c r="X1521" s="24"/>
      <c r="Y1521" s="24"/>
      <c r="Z1521" s="24"/>
      <c r="AA1521" s="24"/>
      <c r="AB1521" s="24"/>
      <c r="AC1521" s="24"/>
      <c r="AD1521" s="24"/>
      <c r="AE1521" s="24"/>
      <c r="AR1521" s="224" t="s">
        <v>528</v>
      </c>
      <c r="AT1521" s="224" t="s">
        <v>1270</v>
      </c>
      <c r="AU1521" s="224" t="s">
        <v>85</v>
      </c>
      <c r="AY1521" s="3" t="s">
        <v>146</v>
      </c>
      <c r="BE1521" s="225" t="n">
        <f aca="false">IF(N1521="základní",J1521,0)</f>
        <v>0</v>
      </c>
      <c r="BF1521" s="225" t="n">
        <f aca="false">IF(N1521="snížená",J1521,0)</f>
        <v>0</v>
      </c>
      <c r="BG1521" s="225" t="n">
        <f aca="false">IF(N1521="zákl. přenesená",J1521,0)</f>
        <v>0</v>
      </c>
      <c r="BH1521" s="225" t="n">
        <f aca="false">IF(N1521="sníž. přenesená",J1521,0)</f>
        <v>0</v>
      </c>
      <c r="BI1521" s="225" t="n">
        <f aca="false">IF(N1521="nulová",J1521,0)</f>
        <v>0</v>
      </c>
      <c r="BJ1521" s="3" t="s">
        <v>83</v>
      </c>
      <c r="BK1521" s="225" t="n">
        <f aca="false">ROUND(I1521*H1521,2)</f>
        <v>0</v>
      </c>
      <c r="BL1521" s="3" t="s">
        <v>273</v>
      </c>
      <c r="BM1521" s="224" t="s">
        <v>1790</v>
      </c>
    </row>
    <row r="1522" s="226" customFormat="true" ht="12.8" hidden="false" customHeight="false" outlineLevel="0" collapsed="false">
      <c r="B1522" s="227"/>
      <c r="C1522" s="228"/>
      <c r="D1522" s="229" t="s">
        <v>154</v>
      </c>
      <c r="E1522" s="230"/>
      <c r="F1522" s="231" t="s">
        <v>1791</v>
      </c>
      <c r="G1522" s="228"/>
      <c r="H1522" s="232" t="n">
        <v>127.194</v>
      </c>
      <c r="I1522" s="233"/>
      <c r="J1522" s="228"/>
      <c r="K1522" s="228"/>
      <c r="L1522" s="234"/>
      <c r="M1522" s="235"/>
      <c r="N1522" s="236"/>
      <c r="O1522" s="236"/>
      <c r="P1522" s="236"/>
      <c r="Q1522" s="236"/>
      <c r="R1522" s="236"/>
      <c r="S1522" s="236"/>
      <c r="T1522" s="237"/>
      <c r="AT1522" s="238" t="s">
        <v>154</v>
      </c>
      <c r="AU1522" s="238" t="s">
        <v>85</v>
      </c>
      <c r="AV1522" s="226" t="s">
        <v>85</v>
      </c>
      <c r="AW1522" s="226" t="s">
        <v>31</v>
      </c>
      <c r="AX1522" s="226" t="s">
        <v>83</v>
      </c>
      <c r="AY1522" s="238" t="s">
        <v>146</v>
      </c>
    </row>
    <row r="1523" s="31" customFormat="true" ht="14.4" hidden="false" customHeight="true" outlineLevel="0" collapsed="false">
      <c r="A1523" s="24"/>
      <c r="B1523" s="25"/>
      <c r="C1523" s="263" t="s">
        <v>1792</v>
      </c>
      <c r="D1523" s="263" t="s">
        <v>1270</v>
      </c>
      <c r="E1523" s="264" t="s">
        <v>1793</v>
      </c>
      <c r="F1523" s="265" t="s">
        <v>1794</v>
      </c>
      <c r="G1523" s="266" t="s">
        <v>227</v>
      </c>
      <c r="H1523" s="267" t="n">
        <v>72.216</v>
      </c>
      <c r="I1523" s="268"/>
      <c r="J1523" s="269" t="n">
        <f aca="false">ROUND(I1523*H1523,2)</f>
        <v>0</v>
      </c>
      <c r="K1523" s="270"/>
      <c r="L1523" s="271"/>
      <c r="M1523" s="272"/>
      <c r="N1523" s="273" t="s">
        <v>40</v>
      </c>
      <c r="O1523" s="74"/>
      <c r="P1523" s="222" t="n">
        <f aca="false">O1523*H1523</f>
        <v>0</v>
      </c>
      <c r="Q1523" s="222" t="n">
        <v>0</v>
      </c>
      <c r="R1523" s="222" t="n">
        <f aca="false">Q1523*H1523</f>
        <v>0</v>
      </c>
      <c r="S1523" s="222" t="n">
        <v>0</v>
      </c>
      <c r="T1523" s="223" t="n">
        <f aca="false">S1523*H1523</f>
        <v>0</v>
      </c>
      <c r="U1523" s="24"/>
      <c r="V1523" s="24"/>
      <c r="W1523" s="24"/>
      <c r="X1523" s="24"/>
      <c r="Y1523" s="24"/>
      <c r="Z1523" s="24"/>
      <c r="AA1523" s="24"/>
      <c r="AB1523" s="24"/>
      <c r="AC1523" s="24"/>
      <c r="AD1523" s="24"/>
      <c r="AE1523" s="24"/>
      <c r="AR1523" s="224" t="s">
        <v>528</v>
      </c>
      <c r="AT1523" s="224" t="s">
        <v>1270</v>
      </c>
      <c r="AU1523" s="224" t="s">
        <v>85</v>
      </c>
      <c r="AY1523" s="3" t="s">
        <v>146</v>
      </c>
      <c r="BE1523" s="225" t="n">
        <f aca="false">IF(N1523="základní",J1523,0)</f>
        <v>0</v>
      </c>
      <c r="BF1523" s="225" t="n">
        <f aca="false">IF(N1523="snížená",J1523,0)</f>
        <v>0</v>
      </c>
      <c r="BG1523" s="225" t="n">
        <f aca="false">IF(N1523="zákl. přenesená",J1523,0)</f>
        <v>0</v>
      </c>
      <c r="BH1523" s="225" t="n">
        <f aca="false">IF(N1523="sníž. přenesená",J1523,0)</f>
        <v>0</v>
      </c>
      <c r="BI1523" s="225" t="n">
        <f aca="false">IF(N1523="nulová",J1523,0)</f>
        <v>0</v>
      </c>
      <c r="BJ1523" s="3" t="s">
        <v>83</v>
      </c>
      <c r="BK1523" s="225" t="n">
        <f aca="false">ROUND(I1523*H1523,2)</f>
        <v>0</v>
      </c>
      <c r="BL1523" s="3" t="s">
        <v>273</v>
      </c>
      <c r="BM1523" s="224" t="s">
        <v>1795</v>
      </c>
    </row>
    <row r="1524" s="226" customFormat="true" ht="12.8" hidden="false" customHeight="false" outlineLevel="0" collapsed="false">
      <c r="B1524" s="227"/>
      <c r="C1524" s="228"/>
      <c r="D1524" s="229" t="s">
        <v>154</v>
      </c>
      <c r="E1524" s="230"/>
      <c r="F1524" s="231" t="s">
        <v>1796</v>
      </c>
      <c r="G1524" s="228"/>
      <c r="H1524" s="232" t="n">
        <v>72.216</v>
      </c>
      <c r="I1524" s="233"/>
      <c r="J1524" s="228"/>
      <c r="K1524" s="228"/>
      <c r="L1524" s="234"/>
      <c r="M1524" s="235"/>
      <c r="N1524" s="236"/>
      <c r="O1524" s="236"/>
      <c r="P1524" s="236"/>
      <c r="Q1524" s="236"/>
      <c r="R1524" s="236"/>
      <c r="S1524" s="236"/>
      <c r="T1524" s="237"/>
      <c r="AT1524" s="238" t="s">
        <v>154</v>
      </c>
      <c r="AU1524" s="238" t="s">
        <v>85</v>
      </c>
      <c r="AV1524" s="226" t="s">
        <v>85</v>
      </c>
      <c r="AW1524" s="226" t="s">
        <v>31</v>
      </c>
      <c r="AX1524" s="226" t="s">
        <v>83</v>
      </c>
      <c r="AY1524" s="238" t="s">
        <v>146</v>
      </c>
    </row>
    <row r="1525" s="31" customFormat="true" ht="14.4" hidden="false" customHeight="true" outlineLevel="0" collapsed="false">
      <c r="A1525" s="24"/>
      <c r="B1525" s="25"/>
      <c r="C1525" s="263" t="s">
        <v>1797</v>
      </c>
      <c r="D1525" s="263" t="s">
        <v>1270</v>
      </c>
      <c r="E1525" s="264" t="s">
        <v>1798</v>
      </c>
      <c r="F1525" s="265" t="s">
        <v>1799</v>
      </c>
      <c r="G1525" s="266" t="s">
        <v>227</v>
      </c>
      <c r="H1525" s="267" t="n">
        <v>12.75</v>
      </c>
      <c r="I1525" s="268"/>
      <c r="J1525" s="269" t="n">
        <f aca="false">ROUND(I1525*H1525,2)</f>
        <v>0</v>
      </c>
      <c r="K1525" s="270"/>
      <c r="L1525" s="271"/>
      <c r="M1525" s="272"/>
      <c r="N1525" s="273" t="s">
        <v>40</v>
      </c>
      <c r="O1525" s="74"/>
      <c r="P1525" s="222" t="n">
        <f aca="false">O1525*H1525</f>
        <v>0</v>
      </c>
      <c r="Q1525" s="222" t="n">
        <v>0</v>
      </c>
      <c r="R1525" s="222" t="n">
        <f aca="false">Q1525*H1525</f>
        <v>0</v>
      </c>
      <c r="S1525" s="222" t="n">
        <v>0</v>
      </c>
      <c r="T1525" s="223" t="n">
        <f aca="false">S1525*H1525</f>
        <v>0</v>
      </c>
      <c r="U1525" s="24"/>
      <c r="V1525" s="24"/>
      <c r="W1525" s="24"/>
      <c r="X1525" s="24"/>
      <c r="Y1525" s="24"/>
      <c r="Z1525" s="24"/>
      <c r="AA1525" s="24"/>
      <c r="AB1525" s="24"/>
      <c r="AC1525" s="24"/>
      <c r="AD1525" s="24"/>
      <c r="AE1525" s="24"/>
      <c r="AR1525" s="224" t="s">
        <v>528</v>
      </c>
      <c r="AT1525" s="224" t="s">
        <v>1270</v>
      </c>
      <c r="AU1525" s="224" t="s">
        <v>85</v>
      </c>
      <c r="AY1525" s="3" t="s">
        <v>146</v>
      </c>
      <c r="BE1525" s="225" t="n">
        <f aca="false">IF(N1525="základní",J1525,0)</f>
        <v>0</v>
      </c>
      <c r="BF1525" s="225" t="n">
        <f aca="false">IF(N1525="snížená",J1525,0)</f>
        <v>0</v>
      </c>
      <c r="BG1525" s="225" t="n">
        <f aca="false">IF(N1525="zákl. přenesená",J1525,0)</f>
        <v>0</v>
      </c>
      <c r="BH1525" s="225" t="n">
        <f aca="false">IF(N1525="sníž. přenesená",J1525,0)</f>
        <v>0</v>
      </c>
      <c r="BI1525" s="225" t="n">
        <f aca="false">IF(N1525="nulová",J1525,0)</f>
        <v>0</v>
      </c>
      <c r="BJ1525" s="3" t="s">
        <v>83</v>
      </c>
      <c r="BK1525" s="225" t="n">
        <f aca="false">ROUND(I1525*H1525,2)</f>
        <v>0</v>
      </c>
      <c r="BL1525" s="3" t="s">
        <v>273</v>
      </c>
      <c r="BM1525" s="224" t="s">
        <v>1800</v>
      </c>
    </row>
    <row r="1526" s="226" customFormat="true" ht="12.8" hidden="false" customHeight="false" outlineLevel="0" collapsed="false">
      <c r="B1526" s="227"/>
      <c r="C1526" s="228"/>
      <c r="D1526" s="229" t="s">
        <v>154</v>
      </c>
      <c r="E1526" s="230"/>
      <c r="F1526" s="231" t="s">
        <v>1801</v>
      </c>
      <c r="G1526" s="228"/>
      <c r="H1526" s="232" t="n">
        <v>12.75</v>
      </c>
      <c r="I1526" s="233"/>
      <c r="J1526" s="228"/>
      <c r="K1526" s="228"/>
      <c r="L1526" s="234"/>
      <c r="M1526" s="235"/>
      <c r="N1526" s="236"/>
      <c r="O1526" s="236"/>
      <c r="P1526" s="236"/>
      <c r="Q1526" s="236"/>
      <c r="R1526" s="236"/>
      <c r="S1526" s="236"/>
      <c r="T1526" s="237"/>
      <c r="AT1526" s="238" t="s">
        <v>154</v>
      </c>
      <c r="AU1526" s="238" t="s">
        <v>85</v>
      </c>
      <c r="AV1526" s="226" t="s">
        <v>85</v>
      </c>
      <c r="AW1526" s="226" t="s">
        <v>31</v>
      </c>
      <c r="AX1526" s="226" t="s">
        <v>83</v>
      </c>
      <c r="AY1526" s="238" t="s">
        <v>146</v>
      </c>
    </row>
    <row r="1527" s="31" customFormat="true" ht="14.4" hidden="false" customHeight="true" outlineLevel="0" collapsed="false">
      <c r="A1527" s="24"/>
      <c r="B1527" s="25"/>
      <c r="C1527" s="263" t="s">
        <v>1802</v>
      </c>
      <c r="D1527" s="263" t="s">
        <v>1270</v>
      </c>
      <c r="E1527" s="264" t="s">
        <v>1803</v>
      </c>
      <c r="F1527" s="265" t="s">
        <v>1804</v>
      </c>
      <c r="G1527" s="266" t="s">
        <v>227</v>
      </c>
      <c r="H1527" s="267" t="n">
        <v>497.25</v>
      </c>
      <c r="I1527" s="268"/>
      <c r="J1527" s="269" t="n">
        <f aca="false">ROUND(I1527*H1527,2)</f>
        <v>0</v>
      </c>
      <c r="K1527" s="270"/>
      <c r="L1527" s="271"/>
      <c r="M1527" s="272"/>
      <c r="N1527" s="273" t="s">
        <v>40</v>
      </c>
      <c r="O1527" s="74"/>
      <c r="P1527" s="222" t="n">
        <f aca="false">O1527*H1527</f>
        <v>0</v>
      </c>
      <c r="Q1527" s="222" t="n">
        <v>0</v>
      </c>
      <c r="R1527" s="222" t="n">
        <f aca="false">Q1527*H1527</f>
        <v>0</v>
      </c>
      <c r="S1527" s="222" t="n">
        <v>0</v>
      </c>
      <c r="T1527" s="223" t="n">
        <f aca="false">S1527*H1527</f>
        <v>0</v>
      </c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R1527" s="224" t="s">
        <v>528</v>
      </c>
      <c r="AT1527" s="224" t="s">
        <v>1270</v>
      </c>
      <c r="AU1527" s="224" t="s">
        <v>85</v>
      </c>
      <c r="AY1527" s="3" t="s">
        <v>146</v>
      </c>
      <c r="BE1527" s="225" t="n">
        <f aca="false">IF(N1527="základní",J1527,0)</f>
        <v>0</v>
      </c>
      <c r="BF1527" s="225" t="n">
        <f aca="false">IF(N1527="snížená",J1527,0)</f>
        <v>0</v>
      </c>
      <c r="BG1527" s="225" t="n">
        <f aca="false">IF(N1527="zákl. přenesená",J1527,0)</f>
        <v>0</v>
      </c>
      <c r="BH1527" s="225" t="n">
        <f aca="false">IF(N1527="sníž. přenesená",J1527,0)</f>
        <v>0</v>
      </c>
      <c r="BI1527" s="225" t="n">
        <f aca="false">IF(N1527="nulová",J1527,0)</f>
        <v>0</v>
      </c>
      <c r="BJ1527" s="3" t="s">
        <v>83</v>
      </c>
      <c r="BK1527" s="225" t="n">
        <f aca="false">ROUND(I1527*H1527,2)</f>
        <v>0</v>
      </c>
      <c r="BL1527" s="3" t="s">
        <v>273</v>
      </c>
      <c r="BM1527" s="224" t="s">
        <v>1805</v>
      </c>
    </row>
    <row r="1528" s="226" customFormat="true" ht="12.8" hidden="false" customHeight="false" outlineLevel="0" collapsed="false">
      <c r="B1528" s="227"/>
      <c r="C1528" s="228"/>
      <c r="D1528" s="229" t="s">
        <v>154</v>
      </c>
      <c r="E1528" s="230"/>
      <c r="F1528" s="231" t="s">
        <v>1806</v>
      </c>
      <c r="G1528" s="228"/>
      <c r="H1528" s="232" t="n">
        <v>497.25</v>
      </c>
      <c r="I1528" s="233"/>
      <c r="J1528" s="228"/>
      <c r="K1528" s="228"/>
      <c r="L1528" s="234"/>
      <c r="M1528" s="235"/>
      <c r="N1528" s="236"/>
      <c r="O1528" s="236"/>
      <c r="P1528" s="236"/>
      <c r="Q1528" s="236"/>
      <c r="R1528" s="236"/>
      <c r="S1528" s="236"/>
      <c r="T1528" s="237"/>
      <c r="AT1528" s="238" t="s">
        <v>154</v>
      </c>
      <c r="AU1528" s="238" t="s">
        <v>85</v>
      </c>
      <c r="AV1528" s="226" t="s">
        <v>85</v>
      </c>
      <c r="AW1528" s="226" t="s">
        <v>31</v>
      </c>
      <c r="AX1528" s="226" t="s">
        <v>83</v>
      </c>
      <c r="AY1528" s="238" t="s">
        <v>146</v>
      </c>
    </row>
    <row r="1529" s="31" customFormat="true" ht="24.15" hidden="false" customHeight="true" outlineLevel="0" collapsed="false">
      <c r="A1529" s="24"/>
      <c r="B1529" s="25"/>
      <c r="C1529" s="263" t="s">
        <v>1807</v>
      </c>
      <c r="D1529" s="263" t="s">
        <v>1270</v>
      </c>
      <c r="E1529" s="264" t="s">
        <v>1808</v>
      </c>
      <c r="F1529" s="265" t="s">
        <v>1809</v>
      </c>
      <c r="G1529" s="266" t="s">
        <v>227</v>
      </c>
      <c r="H1529" s="267" t="n">
        <v>497.25</v>
      </c>
      <c r="I1529" s="268"/>
      <c r="J1529" s="269" t="n">
        <f aca="false">ROUND(I1529*H1529,2)</f>
        <v>0</v>
      </c>
      <c r="K1529" s="270"/>
      <c r="L1529" s="271"/>
      <c r="M1529" s="272"/>
      <c r="N1529" s="273" t="s">
        <v>40</v>
      </c>
      <c r="O1529" s="74"/>
      <c r="P1529" s="222" t="n">
        <f aca="false">O1529*H1529</f>
        <v>0</v>
      </c>
      <c r="Q1529" s="222" t="n">
        <v>0.018</v>
      </c>
      <c r="R1529" s="222" t="n">
        <f aca="false">Q1529*H1529</f>
        <v>8.9505</v>
      </c>
      <c r="S1529" s="222" t="n">
        <v>0</v>
      </c>
      <c r="T1529" s="223" t="n">
        <f aca="false">S1529*H1529</f>
        <v>0</v>
      </c>
      <c r="U1529" s="24"/>
      <c r="V1529" s="24"/>
      <c r="W1529" s="24"/>
      <c r="X1529" s="24"/>
      <c r="Y1529" s="24"/>
      <c r="Z1529" s="24"/>
      <c r="AA1529" s="24"/>
      <c r="AB1529" s="24"/>
      <c r="AC1529" s="24"/>
      <c r="AD1529" s="24"/>
      <c r="AE1529" s="24"/>
      <c r="AR1529" s="224" t="s">
        <v>528</v>
      </c>
      <c r="AT1529" s="224" t="s">
        <v>1270</v>
      </c>
      <c r="AU1529" s="224" t="s">
        <v>85</v>
      </c>
      <c r="AY1529" s="3" t="s">
        <v>146</v>
      </c>
      <c r="BE1529" s="225" t="n">
        <f aca="false">IF(N1529="základní",J1529,0)</f>
        <v>0</v>
      </c>
      <c r="BF1529" s="225" t="n">
        <f aca="false">IF(N1529="snížená",J1529,0)</f>
        <v>0</v>
      </c>
      <c r="BG1529" s="225" t="n">
        <f aca="false">IF(N1529="zákl. přenesená",J1529,0)</f>
        <v>0</v>
      </c>
      <c r="BH1529" s="225" t="n">
        <f aca="false">IF(N1529="sníž. přenesená",J1529,0)</f>
        <v>0</v>
      </c>
      <c r="BI1529" s="225" t="n">
        <f aca="false">IF(N1529="nulová",J1529,0)</f>
        <v>0</v>
      </c>
      <c r="BJ1529" s="3" t="s">
        <v>83</v>
      </c>
      <c r="BK1529" s="225" t="n">
        <f aca="false">ROUND(I1529*H1529,2)</f>
        <v>0</v>
      </c>
      <c r="BL1529" s="3" t="s">
        <v>273</v>
      </c>
      <c r="BM1529" s="224" t="s">
        <v>1810</v>
      </c>
    </row>
    <row r="1530" s="226" customFormat="true" ht="12.8" hidden="false" customHeight="false" outlineLevel="0" collapsed="false">
      <c r="B1530" s="227"/>
      <c r="C1530" s="228"/>
      <c r="D1530" s="229" t="s">
        <v>154</v>
      </c>
      <c r="E1530" s="230"/>
      <c r="F1530" s="231" t="s">
        <v>1806</v>
      </c>
      <c r="G1530" s="228"/>
      <c r="H1530" s="232" t="n">
        <v>497.25</v>
      </c>
      <c r="I1530" s="233"/>
      <c r="J1530" s="228"/>
      <c r="K1530" s="228"/>
      <c r="L1530" s="234"/>
      <c r="M1530" s="235"/>
      <c r="N1530" s="236"/>
      <c r="O1530" s="236"/>
      <c r="P1530" s="236"/>
      <c r="Q1530" s="236"/>
      <c r="R1530" s="236"/>
      <c r="S1530" s="236"/>
      <c r="T1530" s="237"/>
      <c r="AT1530" s="238" t="s">
        <v>154</v>
      </c>
      <c r="AU1530" s="238" t="s">
        <v>85</v>
      </c>
      <c r="AV1530" s="226" t="s">
        <v>85</v>
      </c>
      <c r="AW1530" s="226" t="s">
        <v>31</v>
      </c>
      <c r="AX1530" s="226" t="s">
        <v>83</v>
      </c>
      <c r="AY1530" s="238" t="s">
        <v>146</v>
      </c>
    </row>
    <row r="1531" s="31" customFormat="true" ht="24.15" hidden="false" customHeight="true" outlineLevel="0" collapsed="false">
      <c r="A1531" s="24"/>
      <c r="B1531" s="25"/>
      <c r="C1531" s="212" t="s">
        <v>1811</v>
      </c>
      <c r="D1531" s="212" t="s">
        <v>148</v>
      </c>
      <c r="E1531" s="213" t="s">
        <v>1812</v>
      </c>
      <c r="F1531" s="214" t="s">
        <v>1813</v>
      </c>
      <c r="G1531" s="215" t="s">
        <v>227</v>
      </c>
      <c r="H1531" s="216" t="n">
        <v>32.373</v>
      </c>
      <c r="I1531" s="217"/>
      <c r="J1531" s="218" t="n">
        <f aca="false">ROUND(I1531*H1531,2)</f>
        <v>0</v>
      </c>
      <c r="K1531" s="219"/>
      <c r="L1531" s="30"/>
      <c r="M1531" s="220"/>
      <c r="N1531" s="221" t="s">
        <v>40</v>
      </c>
      <c r="O1531" s="74"/>
      <c r="P1531" s="222" t="n">
        <f aca="false">O1531*H1531</f>
        <v>0</v>
      </c>
      <c r="Q1531" s="222" t="n">
        <v>0.003</v>
      </c>
      <c r="R1531" s="222" t="n">
        <f aca="false">Q1531*H1531</f>
        <v>0.097119</v>
      </c>
      <c r="S1531" s="222" t="n">
        <v>0</v>
      </c>
      <c r="T1531" s="223" t="n">
        <f aca="false">S1531*H1531</f>
        <v>0</v>
      </c>
      <c r="U1531" s="24"/>
      <c r="V1531" s="24"/>
      <c r="W1531" s="24"/>
      <c r="X1531" s="24"/>
      <c r="Y1531" s="24"/>
      <c r="Z1531" s="24"/>
      <c r="AA1531" s="24"/>
      <c r="AB1531" s="24"/>
      <c r="AC1531" s="24"/>
      <c r="AD1531" s="24"/>
      <c r="AE1531" s="24"/>
      <c r="AR1531" s="224" t="s">
        <v>273</v>
      </c>
      <c r="AT1531" s="224" t="s">
        <v>148</v>
      </c>
      <c r="AU1531" s="224" t="s">
        <v>85</v>
      </c>
      <c r="AY1531" s="3" t="s">
        <v>146</v>
      </c>
      <c r="BE1531" s="225" t="n">
        <f aca="false">IF(N1531="základní",J1531,0)</f>
        <v>0</v>
      </c>
      <c r="BF1531" s="225" t="n">
        <f aca="false">IF(N1531="snížená",J1531,0)</f>
        <v>0</v>
      </c>
      <c r="BG1531" s="225" t="n">
        <f aca="false">IF(N1531="zákl. přenesená",J1531,0)</f>
        <v>0</v>
      </c>
      <c r="BH1531" s="225" t="n">
        <f aca="false">IF(N1531="sníž. přenesená",J1531,0)</f>
        <v>0</v>
      </c>
      <c r="BI1531" s="225" t="n">
        <f aca="false">IF(N1531="nulová",J1531,0)</f>
        <v>0</v>
      </c>
      <c r="BJ1531" s="3" t="s">
        <v>83</v>
      </c>
      <c r="BK1531" s="225" t="n">
        <f aca="false">ROUND(I1531*H1531,2)</f>
        <v>0</v>
      </c>
      <c r="BL1531" s="3" t="s">
        <v>273</v>
      </c>
      <c r="BM1531" s="224" t="s">
        <v>1814</v>
      </c>
    </row>
    <row r="1532" s="226" customFormat="true" ht="12.8" hidden="false" customHeight="false" outlineLevel="0" collapsed="false">
      <c r="B1532" s="227"/>
      <c r="C1532" s="228"/>
      <c r="D1532" s="229" t="s">
        <v>154</v>
      </c>
      <c r="E1532" s="230"/>
      <c r="F1532" s="231" t="s">
        <v>1815</v>
      </c>
      <c r="G1532" s="228"/>
      <c r="H1532" s="232" t="n">
        <v>10.2</v>
      </c>
      <c r="I1532" s="233"/>
      <c r="J1532" s="228"/>
      <c r="K1532" s="228"/>
      <c r="L1532" s="234"/>
      <c r="M1532" s="235"/>
      <c r="N1532" s="236"/>
      <c r="O1532" s="236"/>
      <c r="P1532" s="236"/>
      <c r="Q1532" s="236"/>
      <c r="R1532" s="236"/>
      <c r="S1532" s="236"/>
      <c r="T1532" s="237"/>
      <c r="AT1532" s="238" t="s">
        <v>154</v>
      </c>
      <c r="AU1532" s="238" t="s">
        <v>85</v>
      </c>
      <c r="AV1532" s="226" t="s">
        <v>85</v>
      </c>
      <c r="AW1532" s="226" t="s">
        <v>31</v>
      </c>
      <c r="AX1532" s="226" t="s">
        <v>75</v>
      </c>
      <c r="AY1532" s="238" t="s">
        <v>146</v>
      </c>
    </row>
    <row r="1533" s="226" customFormat="true" ht="12.8" hidden="false" customHeight="false" outlineLevel="0" collapsed="false">
      <c r="B1533" s="227"/>
      <c r="C1533" s="228"/>
      <c r="D1533" s="229" t="s">
        <v>154</v>
      </c>
      <c r="E1533" s="230"/>
      <c r="F1533" s="231" t="s">
        <v>1816</v>
      </c>
      <c r="G1533" s="228"/>
      <c r="H1533" s="232" t="n">
        <v>22.173</v>
      </c>
      <c r="I1533" s="233"/>
      <c r="J1533" s="228"/>
      <c r="K1533" s="228"/>
      <c r="L1533" s="234"/>
      <c r="M1533" s="235"/>
      <c r="N1533" s="236"/>
      <c r="O1533" s="236"/>
      <c r="P1533" s="236"/>
      <c r="Q1533" s="236"/>
      <c r="R1533" s="236"/>
      <c r="S1533" s="236"/>
      <c r="T1533" s="237"/>
      <c r="AT1533" s="238" t="s">
        <v>154</v>
      </c>
      <c r="AU1533" s="238" t="s">
        <v>85</v>
      </c>
      <c r="AV1533" s="226" t="s">
        <v>85</v>
      </c>
      <c r="AW1533" s="226" t="s">
        <v>31</v>
      </c>
      <c r="AX1533" s="226" t="s">
        <v>75</v>
      </c>
      <c r="AY1533" s="238" t="s">
        <v>146</v>
      </c>
    </row>
    <row r="1534" s="239" customFormat="true" ht="12.8" hidden="false" customHeight="false" outlineLevel="0" collapsed="false">
      <c r="B1534" s="240"/>
      <c r="C1534" s="241"/>
      <c r="D1534" s="229" t="s">
        <v>154</v>
      </c>
      <c r="E1534" s="242"/>
      <c r="F1534" s="243" t="s">
        <v>159</v>
      </c>
      <c r="G1534" s="241"/>
      <c r="H1534" s="244" t="n">
        <v>32.373</v>
      </c>
      <c r="I1534" s="245"/>
      <c r="J1534" s="241"/>
      <c r="K1534" s="241"/>
      <c r="L1534" s="246"/>
      <c r="M1534" s="247"/>
      <c r="N1534" s="248"/>
      <c r="O1534" s="248"/>
      <c r="P1534" s="248"/>
      <c r="Q1534" s="248"/>
      <c r="R1534" s="248"/>
      <c r="S1534" s="248"/>
      <c r="T1534" s="249"/>
      <c r="AT1534" s="250" t="s">
        <v>154</v>
      </c>
      <c r="AU1534" s="250" t="s">
        <v>85</v>
      </c>
      <c r="AV1534" s="239" t="s">
        <v>152</v>
      </c>
      <c r="AW1534" s="239" t="s">
        <v>31</v>
      </c>
      <c r="AX1534" s="239" t="s">
        <v>83</v>
      </c>
      <c r="AY1534" s="250" t="s">
        <v>146</v>
      </c>
    </row>
    <row r="1535" s="31" customFormat="true" ht="24.15" hidden="false" customHeight="true" outlineLevel="0" collapsed="false">
      <c r="A1535" s="24"/>
      <c r="B1535" s="25"/>
      <c r="C1535" s="263" t="s">
        <v>1817</v>
      </c>
      <c r="D1535" s="263" t="s">
        <v>1270</v>
      </c>
      <c r="E1535" s="264" t="s">
        <v>1818</v>
      </c>
      <c r="F1535" s="265" t="s">
        <v>1819</v>
      </c>
      <c r="G1535" s="266" t="s">
        <v>227</v>
      </c>
      <c r="H1535" s="267" t="n">
        <v>33.02</v>
      </c>
      <c r="I1535" s="268"/>
      <c r="J1535" s="269" t="n">
        <f aca="false">ROUND(I1535*H1535,2)</f>
        <v>0</v>
      </c>
      <c r="K1535" s="270"/>
      <c r="L1535" s="271"/>
      <c r="M1535" s="272"/>
      <c r="N1535" s="273" t="s">
        <v>40</v>
      </c>
      <c r="O1535" s="74"/>
      <c r="P1535" s="222" t="n">
        <f aca="false">O1535*H1535</f>
        <v>0</v>
      </c>
      <c r="Q1535" s="222" t="n">
        <v>0.0018</v>
      </c>
      <c r="R1535" s="222" t="n">
        <f aca="false">Q1535*H1535</f>
        <v>0.059436</v>
      </c>
      <c r="S1535" s="222" t="n">
        <v>0</v>
      </c>
      <c r="T1535" s="223" t="n">
        <f aca="false">S1535*H1535</f>
        <v>0</v>
      </c>
      <c r="U1535" s="24"/>
      <c r="V1535" s="24"/>
      <c r="W1535" s="24"/>
      <c r="X1535" s="24"/>
      <c r="Y1535" s="24"/>
      <c r="Z1535" s="24"/>
      <c r="AA1535" s="24"/>
      <c r="AB1535" s="24"/>
      <c r="AC1535" s="24"/>
      <c r="AD1535" s="24"/>
      <c r="AE1535" s="24"/>
      <c r="AR1535" s="224" t="s">
        <v>528</v>
      </c>
      <c r="AT1535" s="224" t="s">
        <v>1270</v>
      </c>
      <c r="AU1535" s="224" t="s">
        <v>85</v>
      </c>
      <c r="AY1535" s="3" t="s">
        <v>146</v>
      </c>
      <c r="BE1535" s="225" t="n">
        <f aca="false">IF(N1535="základní",J1535,0)</f>
        <v>0</v>
      </c>
      <c r="BF1535" s="225" t="n">
        <f aca="false">IF(N1535="snížená",J1535,0)</f>
        <v>0</v>
      </c>
      <c r="BG1535" s="225" t="n">
        <f aca="false">IF(N1535="zákl. přenesená",J1535,0)</f>
        <v>0</v>
      </c>
      <c r="BH1535" s="225" t="n">
        <f aca="false">IF(N1535="sníž. přenesená",J1535,0)</f>
        <v>0</v>
      </c>
      <c r="BI1535" s="225" t="n">
        <f aca="false">IF(N1535="nulová",J1535,0)</f>
        <v>0</v>
      </c>
      <c r="BJ1535" s="3" t="s">
        <v>83</v>
      </c>
      <c r="BK1535" s="225" t="n">
        <f aca="false">ROUND(I1535*H1535,2)</f>
        <v>0</v>
      </c>
      <c r="BL1535" s="3" t="s">
        <v>273</v>
      </c>
      <c r="BM1535" s="224" t="s">
        <v>1820</v>
      </c>
    </row>
    <row r="1536" s="226" customFormat="true" ht="12.8" hidden="false" customHeight="false" outlineLevel="0" collapsed="false">
      <c r="B1536" s="227"/>
      <c r="C1536" s="228"/>
      <c r="D1536" s="229" t="s">
        <v>154</v>
      </c>
      <c r="E1536" s="230"/>
      <c r="F1536" s="231" t="s">
        <v>1821</v>
      </c>
      <c r="G1536" s="228"/>
      <c r="H1536" s="232" t="n">
        <v>33.02</v>
      </c>
      <c r="I1536" s="233"/>
      <c r="J1536" s="228"/>
      <c r="K1536" s="228"/>
      <c r="L1536" s="234"/>
      <c r="M1536" s="235"/>
      <c r="N1536" s="236"/>
      <c r="O1536" s="236"/>
      <c r="P1536" s="236"/>
      <c r="Q1536" s="236"/>
      <c r="R1536" s="236"/>
      <c r="S1536" s="236"/>
      <c r="T1536" s="237"/>
      <c r="AT1536" s="238" t="s">
        <v>154</v>
      </c>
      <c r="AU1536" s="238" t="s">
        <v>85</v>
      </c>
      <c r="AV1536" s="226" t="s">
        <v>85</v>
      </c>
      <c r="AW1536" s="226" t="s">
        <v>31</v>
      </c>
      <c r="AX1536" s="226" t="s">
        <v>83</v>
      </c>
      <c r="AY1536" s="238" t="s">
        <v>146</v>
      </c>
    </row>
    <row r="1537" s="31" customFormat="true" ht="24.15" hidden="false" customHeight="true" outlineLevel="0" collapsed="false">
      <c r="A1537" s="24"/>
      <c r="B1537" s="25"/>
      <c r="C1537" s="212" t="s">
        <v>1822</v>
      </c>
      <c r="D1537" s="212" t="s">
        <v>148</v>
      </c>
      <c r="E1537" s="213" t="s">
        <v>1823</v>
      </c>
      <c r="F1537" s="214" t="s">
        <v>1824</v>
      </c>
      <c r="G1537" s="215" t="s">
        <v>227</v>
      </c>
      <c r="H1537" s="216" t="n">
        <v>227.32</v>
      </c>
      <c r="I1537" s="217"/>
      <c r="J1537" s="218" t="n">
        <f aca="false">ROUND(I1537*H1537,2)</f>
        <v>0</v>
      </c>
      <c r="K1537" s="219"/>
      <c r="L1537" s="30"/>
      <c r="M1537" s="220"/>
      <c r="N1537" s="221" t="s">
        <v>40</v>
      </c>
      <c r="O1537" s="74"/>
      <c r="P1537" s="222" t="n">
        <f aca="false">O1537*H1537</f>
        <v>0</v>
      </c>
      <c r="Q1537" s="222" t="n">
        <v>0</v>
      </c>
      <c r="R1537" s="222" t="n">
        <f aca="false">Q1537*H1537</f>
        <v>0</v>
      </c>
      <c r="S1537" s="222" t="n">
        <v>0</v>
      </c>
      <c r="T1537" s="223" t="n">
        <f aca="false">S1537*H1537</f>
        <v>0</v>
      </c>
      <c r="U1537" s="24"/>
      <c r="V1537" s="24"/>
      <c r="W1537" s="24"/>
      <c r="X1537" s="24"/>
      <c r="Y1537" s="24"/>
      <c r="Z1537" s="24"/>
      <c r="AA1537" s="24"/>
      <c r="AB1537" s="24"/>
      <c r="AC1537" s="24"/>
      <c r="AD1537" s="24"/>
      <c r="AE1537" s="24"/>
      <c r="AR1537" s="224" t="s">
        <v>273</v>
      </c>
      <c r="AT1537" s="224" t="s">
        <v>148</v>
      </c>
      <c r="AU1537" s="224" t="s">
        <v>85</v>
      </c>
      <c r="AY1537" s="3" t="s">
        <v>146</v>
      </c>
      <c r="BE1537" s="225" t="n">
        <f aca="false">IF(N1537="základní",J1537,0)</f>
        <v>0</v>
      </c>
      <c r="BF1537" s="225" t="n">
        <f aca="false">IF(N1537="snížená",J1537,0)</f>
        <v>0</v>
      </c>
      <c r="BG1537" s="225" t="n">
        <f aca="false">IF(N1537="zákl. přenesená",J1537,0)</f>
        <v>0</v>
      </c>
      <c r="BH1537" s="225" t="n">
        <f aca="false">IF(N1537="sníž. přenesená",J1537,0)</f>
        <v>0</v>
      </c>
      <c r="BI1537" s="225" t="n">
        <f aca="false">IF(N1537="nulová",J1537,0)</f>
        <v>0</v>
      </c>
      <c r="BJ1537" s="3" t="s">
        <v>83</v>
      </c>
      <c r="BK1537" s="225" t="n">
        <f aca="false">ROUND(I1537*H1537,2)</f>
        <v>0</v>
      </c>
      <c r="BL1537" s="3" t="s">
        <v>273</v>
      </c>
      <c r="BM1537" s="224" t="s">
        <v>1825</v>
      </c>
    </row>
    <row r="1538" s="31" customFormat="true" ht="24.15" hidden="false" customHeight="true" outlineLevel="0" collapsed="false">
      <c r="A1538" s="24"/>
      <c r="B1538" s="25"/>
      <c r="C1538" s="263" t="s">
        <v>1826</v>
      </c>
      <c r="D1538" s="263" t="s">
        <v>1270</v>
      </c>
      <c r="E1538" s="264" t="s">
        <v>1827</v>
      </c>
      <c r="F1538" s="265" t="s">
        <v>1828</v>
      </c>
      <c r="G1538" s="266" t="s">
        <v>227</v>
      </c>
      <c r="H1538" s="267" t="n">
        <v>231.866</v>
      </c>
      <c r="I1538" s="268"/>
      <c r="J1538" s="269" t="n">
        <f aca="false">ROUND(I1538*H1538,2)</f>
        <v>0</v>
      </c>
      <c r="K1538" s="270"/>
      <c r="L1538" s="271"/>
      <c r="M1538" s="272"/>
      <c r="N1538" s="273" t="s">
        <v>40</v>
      </c>
      <c r="O1538" s="74"/>
      <c r="P1538" s="222" t="n">
        <f aca="false">O1538*H1538</f>
        <v>0</v>
      </c>
      <c r="Q1538" s="222" t="n">
        <v>0.01337</v>
      </c>
      <c r="R1538" s="222" t="n">
        <f aca="false">Q1538*H1538</f>
        <v>3.10004842</v>
      </c>
      <c r="S1538" s="222" t="n">
        <v>0</v>
      </c>
      <c r="T1538" s="223" t="n">
        <f aca="false">S1538*H1538</f>
        <v>0</v>
      </c>
      <c r="U1538" s="24"/>
      <c r="V1538" s="24"/>
      <c r="W1538" s="24"/>
      <c r="X1538" s="24"/>
      <c r="Y1538" s="24"/>
      <c r="Z1538" s="24"/>
      <c r="AA1538" s="24"/>
      <c r="AB1538" s="24"/>
      <c r="AC1538" s="24"/>
      <c r="AD1538" s="24"/>
      <c r="AE1538" s="24"/>
      <c r="AR1538" s="224" t="s">
        <v>528</v>
      </c>
      <c r="AT1538" s="224" t="s">
        <v>1270</v>
      </c>
      <c r="AU1538" s="224" t="s">
        <v>85</v>
      </c>
      <c r="AY1538" s="3" t="s">
        <v>146</v>
      </c>
      <c r="BE1538" s="225" t="n">
        <f aca="false">IF(N1538="základní",J1538,0)</f>
        <v>0</v>
      </c>
      <c r="BF1538" s="225" t="n">
        <f aca="false">IF(N1538="snížená",J1538,0)</f>
        <v>0</v>
      </c>
      <c r="BG1538" s="225" t="n">
        <f aca="false">IF(N1538="zákl. přenesená",J1538,0)</f>
        <v>0</v>
      </c>
      <c r="BH1538" s="225" t="n">
        <f aca="false">IF(N1538="sníž. přenesená",J1538,0)</f>
        <v>0</v>
      </c>
      <c r="BI1538" s="225" t="n">
        <f aca="false">IF(N1538="nulová",J1538,0)</f>
        <v>0</v>
      </c>
      <c r="BJ1538" s="3" t="s">
        <v>83</v>
      </c>
      <c r="BK1538" s="225" t="n">
        <f aca="false">ROUND(I1538*H1538,2)</f>
        <v>0</v>
      </c>
      <c r="BL1538" s="3" t="s">
        <v>273</v>
      </c>
      <c r="BM1538" s="224" t="s">
        <v>1829</v>
      </c>
    </row>
    <row r="1539" s="226" customFormat="true" ht="12.8" hidden="false" customHeight="false" outlineLevel="0" collapsed="false">
      <c r="B1539" s="227"/>
      <c r="C1539" s="228"/>
      <c r="D1539" s="229" t="s">
        <v>154</v>
      </c>
      <c r="E1539" s="230"/>
      <c r="F1539" s="231" t="s">
        <v>1830</v>
      </c>
      <c r="G1539" s="228"/>
      <c r="H1539" s="232" t="n">
        <v>231.866</v>
      </c>
      <c r="I1539" s="233"/>
      <c r="J1539" s="228"/>
      <c r="K1539" s="228"/>
      <c r="L1539" s="234"/>
      <c r="M1539" s="235"/>
      <c r="N1539" s="236"/>
      <c r="O1539" s="236"/>
      <c r="P1539" s="236"/>
      <c r="Q1539" s="236"/>
      <c r="R1539" s="236"/>
      <c r="S1539" s="236"/>
      <c r="T1539" s="237"/>
      <c r="AT1539" s="238" t="s">
        <v>154</v>
      </c>
      <c r="AU1539" s="238" t="s">
        <v>85</v>
      </c>
      <c r="AV1539" s="226" t="s">
        <v>85</v>
      </c>
      <c r="AW1539" s="226" t="s">
        <v>31</v>
      </c>
      <c r="AX1539" s="226" t="s">
        <v>83</v>
      </c>
      <c r="AY1539" s="238" t="s">
        <v>146</v>
      </c>
    </row>
    <row r="1540" s="31" customFormat="true" ht="24.15" hidden="false" customHeight="true" outlineLevel="0" collapsed="false">
      <c r="A1540" s="24"/>
      <c r="B1540" s="25"/>
      <c r="C1540" s="263" t="s">
        <v>1831</v>
      </c>
      <c r="D1540" s="263" t="s">
        <v>1270</v>
      </c>
      <c r="E1540" s="264" t="s">
        <v>1832</v>
      </c>
      <c r="F1540" s="265" t="s">
        <v>1833</v>
      </c>
      <c r="G1540" s="266" t="s">
        <v>227</v>
      </c>
      <c r="H1540" s="267" t="n">
        <v>231.866</v>
      </c>
      <c r="I1540" s="268"/>
      <c r="J1540" s="269" t="n">
        <f aca="false">ROUND(I1540*H1540,2)</f>
        <v>0</v>
      </c>
      <c r="K1540" s="270"/>
      <c r="L1540" s="271"/>
      <c r="M1540" s="272"/>
      <c r="N1540" s="273" t="s">
        <v>40</v>
      </c>
      <c r="O1540" s="74"/>
      <c r="P1540" s="222" t="n">
        <f aca="false">O1540*H1540</f>
        <v>0</v>
      </c>
      <c r="Q1540" s="222" t="n">
        <v>0.01604</v>
      </c>
      <c r="R1540" s="222" t="n">
        <f aca="false">Q1540*H1540</f>
        <v>3.71913064</v>
      </c>
      <c r="S1540" s="222" t="n">
        <v>0</v>
      </c>
      <c r="T1540" s="223" t="n">
        <f aca="false">S1540*H1540</f>
        <v>0</v>
      </c>
      <c r="U1540" s="24"/>
      <c r="V1540" s="24"/>
      <c r="W1540" s="24"/>
      <c r="X1540" s="24"/>
      <c r="Y1540" s="24"/>
      <c r="Z1540" s="24"/>
      <c r="AA1540" s="24"/>
      <c r="AB1540" s="24"/>
      <c r="AC1540" s="24"/>
      <c r="AD1540" s="24"/>
      <c r="AE1540" s="24"/>
      <c r="AR1540" s="224" t="s">
        <v>528</v>
      </c>
      <c r="AT1540" s="224" t="s">
        <v>1270</v>
      </c>
      <c r="AU1540" s="224" t="s">
        <v>85</v>
      </c>
      <c r="AY1540" s="3" t="s">
        <v>146</v>
      </c>
      <c r="BE1540" s="225" t="n">
        <f aca="false">IF(N1540="základní",J1540,0)</f>
        <v>0</v>
      </c>
      <c r="BF1540" s="225" t="n">
        <f aca="false">IF(N1540="snížená",J1540,0)</f>
        <v>0</v>
      </c>
      <c r="BG1540" s="225" t="n">
        <f aca="false">IF(N1540="zákl. přenesená",J1540,0)</f>
        <v>0</v>
      </c>
      <c r="BH1540" s="225" t="n">
        <f aca="false">IF(N1540="sníž. přenesená",J1540,0)</f>
        <v>0</v>
      </c>
      <c r="BI1540" s="225" t="n">
        <f aca="false">IF(N1540="nulová",J1540,0)</f>
        <v>0</v>
      </c>
      <c r="BJ1540" s="3" t="s">
        <v>83</v>
      </c>
      <c r="BK1540" s="225" t="n">
        <f aca="false">ROUND(I1540*H1540,2)</f>
        <v>0</v>
      </c>
      <c r="BL1540" s="3" t="s">
        <v>273</v>
      </c>
      <c r="BM1540" s="224" t="s">
        <v>1834</v>
      </c>
    </row>
    <row r="1541" s="226" customFormat="true" ht="12.8" hidden="false" customHeight="false" outlineLevel="0" collapsed="false">
      <c r="B1541" s="227"/>
      <c r="C1541" s="228"/>
      <c r="D1541" s="229" t="s">
        <v>154</v>
      </c>
      <c r="E1541" s="230"/>
      <c r="F1541" s="231" t="s">
        <v>1830</v>
      </c>
      <c r="G1541" s="228"/>
      <c r="H1541" s="232" t="n">
        <v>231.866</v>
      </c>
      <c r="I1541" s="233"/>
      <c r="J1541" s="228"/>
      <c r="K1541" s="228"/>
      <c r="L1541" s="234"/>
      <c r="M1541" s="235"/>
      <c r="N1541" s="236"/>
      <c r="O1541" s="236"/>
      <c r="P1541" s="236"/>
      <c r="Q1541" s="236"/>
      <c r="R1541" s="236"/>
      <c r="S1541" s="236"/>
      <c r="T1541" s="237"/>
      <c r="AT1541" s="238" t="s">
        <v>154</v>
      </c>
      <c r="AU1541" s="238" t="s">
        <v>85</v>
      </c>
      <c r="AV1541" s="226" t="s">
        <v>85</v>
      </c>
      <c r="AW1541" s="226" t="s">
        <v>31</v>
      </c>
      <c r="AX1541" s="226" t="s">
        <v>83</v>
      </c>
      <c r="AY1541" s="238" t="s">
        <v>146</v>
      </c>
    </row>
    <row r="1542" s="31" customFormat="true" ht="24.15" hidden="false" customHeight="true" outlineLevel="0" collapsed="false">
      <c r="A1542" s="24"/>
      <c r="B1542" s="25"/>
      <c r="C1542" s="212" t="s">
        <v>1835</v>
      </c>
      <c r="D1542" s="212" t="s">
        <v>148</v>
      </c>
      <c r="E1542" s="213" t="s">
        <v>1836</v>
      </c>
      <c r="F1542" s="214" t="s">
        <v>1837</v>
      </c>
      <c r="G1542" s="215" t="s">
        <v>227</v>
      </c>
      <c r="H1542" s="216" t="n">
        <v>227.32</v>
      </c>
      <c r="I1542" s="217"/>
      <c r="J1542" s="218" t="n">
        <f aca="false">ROUND(I1542*H1542,2)</f>
        <v>0</v>
      </c>
      <c r="K1542" s="219"/>
      <c r="L1542" s="30"/>
      <c r="M1542" s="220"/>
      <c r="N1542" s="221" t="s">
        <v>40</v>
      </c>
      <c r="O1542" s="74"/>
      <c r="P1542" s="222" t="n">
        <f aca="false">O1542*H1542</f>
        <v>0</v>
      </c>
      <c r="Q1542" s="222" t="n">
        <v>0</v>
      </c>
      <c r="R1542" s="222" t="n">
        <f aca="false">Q1542*H1542</f>
        <v>0</v>
      </c>
      <c r="S1542" s="222" t="n">
        <v>0</v>
      </c>
      <c r="T1542" s="223" t="n">
        <f aca="false">S1542*H1542</f>
        <v>0</v>
      </c>
      <c r="U1542" s="24"/>
      <c r="V1542" s="24"/>
      <c r="W1542" s="24"/>
      <c r="X1542" s="24"/>
      <c r="Y1542" s="24"/>
      <c r="Z1542" s="24"/>
      <c r="AA1542" s="24"/>
      <c r="AB1542" s="24"/>
      <c r="AC1542" s="24"/>
      <c r="AD1542" s="24"/>
      <c r="AE1542" s="24"/>
      <c r="AR1542" s="224" t="s">
        <v>273</v>
      </c>
      <c r="AT1542" s="224" t="s">
        <v>148</v>
      </c>
      <c r="AU1542" s="224" t="s">
        <v>85</v>
      </c>
      <c r="AY1542" s="3" t="s">
        <v>146</v>
      </c>
      <c r="BE1542" s="225" t="n">
        <f aca="false">IF(N1542="základní",J1542,0)</f>
        <v>0</v>
      </c>
      <c r="BF1542" s="225" t="n">
        <f aca="false">IF(N1542="snížená",J1542,0)</f>
        <v>0</v>
      </c>
      <c r="BG1542" s="225" t="n">
        <f aca="false">IF(N1542="zákl. přenesená",J1542,0)</f>
        <v>0</v>
      </c>
      <c r="BH1542" s="225" t="n">
        <f aca="false">IF(N1542="sníž. přenesená",J1542,0)</f>
        <v>0</v>
      </c>
      <c r="BI1542" s="225" t="n">
        <f aca="false">IF(N1542="nulová",J1542,0)</f>
        <v>0</v>
      </c>
      <c r="BJ1542" s="3" t="s">
        <v>83</v>
      </c>
      <c r="BK1542" s="225" t="n">
        <f aca="false">ROUND(I1542*H1542,2)</f>
        <v>0</v>
      </c>
      <c r="BL1542" s="3" t="s">
        <v>273</v>
      </c>
      <c r="BM1542" s="224" t="s">
        <v>1838</v>
      </c>
    </row>
    <row r="1543" s="31" customFormat="true" ht="14.4" hidden="false" customHeight="true" outlineLevel="0" collapsed="false">
      <c r="A1543" s="24"/>
      <c r="B1543" s="25"/>
      <c r="C1543" s="263" t="s">
        <v>1839</v>
      </c>
      <c r="D1543" s="263" t="s">
        <v>1270</v>
      </c>
      <c r="E1543" s="264" t="s">
        <v>1840</v>
      </c>
      <c r="F1543" s="265" t="s">
        <v>1841</v>
      </c>
      <c r="G1543" s="266" t="s">
        <v>227</v>
      </c>
      <c r="H1543" s="267" t="n">
        <v>231.866</v>
      </c>
      <c r="I1543" s="268"/>
      <c r="J1543" s="269" t="n">
        <f aca="false">ROUND(I1543*H1543,2)</f>
        <v>0</v>
      </c>
      <c r="K1543" s="270"/>
      <c r="L1543" s="271"/>
      <c r="M1543" s="272"/>
      <c r="N1543" s="273" t="s">
        <v>40</v>
      </c>
      <c r="O1543" s="74"/>
      <c r="P1543" s="222" t="n">
        <f aca="false">O1543*H1543</f>
        <v>0</v>
      </c>
      <c r="Q1543" s="222" t="n">
        <v>0</v>
      </c>
      <c r="R1543" s="222" t="n">
        <f aca="false">Q1543*H1543</f>
        <v>0</v>
      </c>
      <c r="S1543" s="222" t="n">
        <v>0</v>
      </c>
      <c r="T1543" s="223" t="n">
        <f aca="false">S1543*H1543</f>
        <v>0</v>
      </c>
      <c r="U1543" s="24"/>
      <c r="V1543" s="24"/>
      <c r="W1543" s="24"/>
      <c r="X1543" s="24"/>
      <c r="Y1543" s="24"/>
      <c r="Z1543" s="24"/>
      <c r="AA1543" s="24"/>
      <c r="AB1543" s="24"/>
      <c r="AC1543" s="24"/>
      <c r="AD1543" s="24"/>
      <c r="AE1543" s="24"/>
      <c r="AR1543" s="224" t="s">
        <v>528</v>
      </c>
      <c r="AT1543" s="224" t="s">
        <v>1270</v>
      </c>
      <c r="AU1543" s="224" t="s">
        <v>85</v>
      </c>
      <c r="AY1543" s="3" t="s">
        <v>146</v>
      </c>
      <c r="BE1543" s="225" t="n">
        <f aca="false">IF(N1543="základní",J1543,0)</f>
        <v>0</v>
      </c>
      <c r="BF1543" s="225" t="n">
        <f aca="false">IF(N1543="snížená",J1543,0)</f>
        <v>0</v>
      </c>
      <c r="BG1543" s="225" t="n">
        <f aca="false">IF(N1543="zákl. přenesená",J1543,0)</f>
        <v>0</v>
      </c>
      <c r="BH1543" s="225" t="n">
        <f aca="false">IF(N1543="sníž. přenesená",J1543,0)</f>
        <v>0</v>
      </c>
      <c r="BI1543" s="225" t="n">
        <f aca="false">IF(N1543="nulová",J1543,0)</f>
        <v>0</v>
      </c>
      <c r="BJ1543" s="3" t="s">
        <v>83</v>
      </c>
      <c r="BK1543" s="225" t="n">
        <f aca="false">ROUND(I1543*H1543,2)</f>
        <v>0</v>
      </c>
      <c r="BL1543" s="3" t="s">
        <v>273</v>
      </c>
      <c r="BM1543" s="224" t="s">
        <v>1842</v>
      </c>
    </row>
    <row r="1544" s="226" customFormat="true" ht="12.8" hidden="false" customHeight="false" outlineLevel="0" collapsed="false">
      <c r="B1544" s="227"/>
      <c r="C1544" s="228"/>
      <c r="D1544" s="229" t="s">
        <v>154</v>
      </c>
      <c r="E1544" s="230"/>
      <c r="F1544" s="231" t="s">
        <v>1830</v>
      </c>
      <c r="G1544" s="228"/>
      <c r="H1544" s="232" t="n">
        <v>231.866</v>
      </c>
      <c r="I1544" s="233"/>
      <c r="J1544" s="228"/>
      <c r="K1544" s="228"/>
      <c r="L1544" s="234"/>
      <c r="M1544" s="235"/>
      <c r="N1544" s="236"/>
      <c r="O1544" s="236"/>
      <c r="P1544" s="236"/>
      <c r="Q1544" s="236"/>
      <c r="R1544" s="236"/>
      <c r="S1544" s="236"/>
      <c r="T1544" s="237"/>
      <c r="AT1544" s="238" t="s">
        <v>154</v>
      </c>
      <c r="AU1544" s="238" t="s">
        <v>85</v>
      </c>
      <c r="AV1544" s="226" t="s">
        <v>85</v>
      </c>
      <c r="AW1544" s="226" t="s">
        <v>31</v>
      </c>
      <c r="AX1544" s="226" t="s">
        <v>83</v>
      </c>
      <c r="AY1544" s="238" t="s">
        <v>146</v>
      </c>
    </row>
    <row r="1545" s="31" customFormat="true" ht="24.15" hidden="false" customHeight="true" outlineLevel="0" collapsed="false">
      <c r="A1545" s="24"/>
      <c r="B1545" s="25"/>
      <c r="C1545" s="212" t="s">
        <v>1843</v>
      </c>
      <c r="D1545" s="212" t="s">
        <v>148</v>
      </c>
      <c r="E1545" s="213" t="s">
        <v>1844</v>
      </c>
      <c r="F1545" s="214" t="s">
        <v>1845</v>
      </c>
      <c r="G1545" s="215" t="s">
        <v>227</v>
      </c>
      <c r="H1545" s="216" t="n">
        <v>697.5</v>
      </c>
      <c r="I1545" s="217"/>
      <c r="J1545" s="218" t="n">
        <f aca="false">ROUND(I1545*H1545,2)</f>
        <v>0</v>
      </c>
      <c r="K1545" s="219"/>
      <c r="L1545" s="30"/>
      <c r="M1545" s="220"/>
      <c r="N1545" s="221" t="s">
        <v>40</v>
      </c>
      <c r="O1545" s="74"/>
      <c r="P1545" s="222" t="n">
        <f aca="false">O1545*H1545</f>
        <v>0</v>
      </c>
      <c r="Q1545" s="222" t="n">
        <v>0</v>
      </c>
      <c r="R1545" s="222" t="n">
        <f aca="false">Q1545*H1545</f>
        <v>0</v>
      </c>
      <c r="S1545" s="222" t="n">
        <v>0</v>
      </c>
      <c r="T1545" s="223" t="n">
        <f aca="false">S1545*H1545</f>
        <v>0</v>
      </c>
      <c r="U1545" s="24"/>
      <c r="V1545" s="24"/>
      <c r="W1545" s="24"/>
      <c r="X1545" s="24"/>
      <c r="Y1545" s="24"/>
      <c r="Z1545" s="24"/>
      <c r="AA1545" s="24"/>
      <c r="AB1545" s="24"/>
      <c r="AC1545" s="24"/>
      <c r="AD1545" s="24"/>
      <c r="AE1545" s="24"/>
      <c r="AR1545" s="224" t="s">
        <v>273</v>
      </c>
      <c r="AT1545" s="224" t="s">
        <v>148</v>
      </c>
      <c r="AU1545" s="224" t="s">
        <v>85</v>
      </c>
      <c r="AY1545" s="3" t="s">
        <v>146</v>
      </c>
      <c r="BE1545" s="225" t="n">
        <f aca="false">IF(N1545="základní",J1545,0)</f>
        <v>0</v>
      </c>
      <c r="BF1545" s="225" t="n">
        <f aca="false">IF(N1545="snížená",J1545,0)</f>
        <v>0</v>
      </c>
      <c r="BG1545" s="225" t="n">
        <f aca="false">IF(N1545="zákl. přenesená",J1545,0)</f>
        <v>0</v>
      </c>
      <c r="BH1545" s="225" t="n">
        <f aca="false">IF(N1545="sníž. přenesená",J1545,0)</f>
        <v>0</v>
      </c>
      <c r="BI1545" s="225" t="n">
        <f aca="false">IF(N1545="nulová",J1545,0)</f>
        <v>0</v>
      </c>
      <c r="BJ1545" s="3" t="s">
        <v>83</v>
      </c>
      <c r="BK1545" s="225" t="n">
        <f aca="false">ROUND(I1545*H1545,2)</f>
        <v>0</v>
      </c>
      <c r="BL1545" s="3" t="s">
        <v>273</v>
      </c>
      <c r="BM1545" s="224" t="s">
        <v>1846</v>
      </c>
    </row>
    <row r="1546" s="226" customFormat="true" ht="12.8" hidden="false" customHeight="false" outlineLevel="0" collapsed="false">
      <c r="B1546" s="227"/>
      <c r="C1546" s="228"/>
      <c r="D1546" s="229" t="s">
        <v>154</v>
      </c>
      <c r="E1546" s="230"/>
      <c r="F1546" s="231" t="s">
        <v>1769</v>
      </c>
      <c r="G1546" s="228"/>
      <c r="H1546" s="232" t="n">
        <v>70.7</v>
      </c>
      <c r="I1546" s="233"/>
      <c r="J1546" s="228"/>
      <c r="K1546" s="228"/>
      <c r="L1546" s="234"/>
      <c r="M1546" s="235"/>
      <c r="N1546" s="236"/>
      <c r="O1546" s="236"/>
      <c r="P1546" s="236"/>
      <c r="Q1546" s="236"/>
      <c r="R1546" s="236"/>
      <c r="S1546" s="236"/>
      <c r="T1546" s="237"/>
      <c r="AT1546" s="238" t="s">
        <v>154</v>
      </c>
      <c r="AU1546" s="238" t="s">
        <v>85</v>
      </c>
      <c r="AV1546" s="226" t="s">
        <v>85</v>
      </c>
      <c r="AW1546" s="226" t="s">
        <v>31</v>
      </c>
      <c r="AX1546" s="226" t="s">
        <v>75</v>
      </c>
      <c r="AY1546" s="238" t="s">
        <v>146</v>
      </c>
    </row>
    <row r="1547" s="251" customFormat="true" ht="12.8" hidden="false" customHeight="false" outlineLevel="0" collapsed="false">
      <c r="B1547" s="252"/>
      <c r="C1547" s="253"/>
      <c r="D1547" s="229" t="s">
        <v>154</v>
      </c>
      <c r="E1547" s="254"/>
      <c r="F1547" s="255" t="s">
        <v>1770</v>
      </c>
      <c r="G1547" s="253"/>
      <c r="H1547" s="256" t="n">
        <v>70.7</v>
      </c>
      <c r="I1547" s="257"/>
      <c r="J1547" s="253"/>
      <c r="K1547" s="253"/>
      <c r="L1547" s="258"/>
      <c r="M1547" s="259"/>
      <c r="N1547" s="260"/>
      <c r="O1547" s="260"/>
      <c r="P1547" s="260"/>
      <c r="Q1547" s="260"/>
      <c r="R1547" s="260"/>
      <c r="S1547" s="260"/>
      <c r="T1547" s="261"/>
      <c r="AT1547" s="262" t="s">
        <v>154</v>
      </c>
      <c r="AU1547" s="262" t="s">
        <v>85</v>
      </c>
      <c r="AV1547" s="251" t="s">
        <v>160</v>
      </c>
      <c r="AW1547" s="251" t="s">
        <v>31</v>
      </c>
      <c r="AX1547" s="251" t="s">
        <v>75</v>
      </c>
      <c r="AY1547" s="262" t="s">
        <v>146</v>
      </c>
    </row>
    <row r="1548" s="226" customFormat="true" ht="12.8" hidden="false" customHeight="false" outlineLevel="0" collapsed="false">
      <c r="B1548" s="227"/>
      <c r="C1548" s="228"/>
      <c r="D1548" s="229" t="s">
        <v>154</v>
      </c>
      <c r="E1548" s="230"/>
      <c r="F1548" s="231" t="s">
        <v>1771</v>
      </c>
      <c r="G1548" s="228"/>
      <c r="H1548" s="232" t="n">
        <v>54</v>
      </c>
      <c r="I1548" s="233"/>
      <c r="J1548" s="228"/>
      <c r="K1548" s="228"/>
      <c r="L1548" s="234"/>
      <c r="M1548" s="235"/>
      <c r="N1548" s="236"/>
      <c r="O1548" s="236"/>
      <c r="P1548" s="236"/>
      <c r="Q1548" s="236"/>
      <c r="R1548" s="236"/>
      <c r="S1548" s="236"/>
      <c r="T1548" s="237"/>
      <c r="AT1548" s="238" t="s">
        <v>154</v>
      </c>
      <c r="AU1548" s="238" t="s">
        <v>85</v>
      </c>
      <c r="AV1548" s="226" t="s">
        <v>85</v>
      </c>
      <c r="AW1548" s="226" t="s">
        <v>31</v>
      </c>
      <c r="AX1548" s="226" t="s">
        <v>75</v>
      </c>
      <c r="AY1548" s="238" t="s">
        <v>146</v>
      </c>
    </row>
    <row r="1549" s="251" customFormat="true" ht="12.8" hidden="false" customHeight="false" outlineLevel="0" collapsed="false">
      <c r="B1549" s="252"/>
      <c r="C1549" s="253"/>
      <c r="D1549" s="229" t="s">
        <v>154</v>
      </c>
      <c r="E1549" s="254"/>
      <c r="F1549" s="255" t="s">
        <v>1772</v>
      </c>
      <c r="G1549" s="253"/>
      <c r="H1549" s="256" t="n">
        <v>54</v>
      </c>
      <c r="I1549" s="257"/>
      <c r="J1549" s="253"/>
      <c r="K1549" s="253"/>
      <c r="L1549" s="258"/>
      <c r="M1549" s="259"/>
      <c r="N1549" s="260"/>
      <c r="O1549" s="260"/>
      <c r="P1549" s="260"/>
      <c r="Q1549" s="260"/>
      <c r="R1549" s="260"/>
      <c r="S1549" s="260"/>
      <c r="T1549" s="261"/>
      <c r="AT1549" s="262" t="s">
        <v>154</v>
      </c>
      <c r="AU1549" s="262" t="s">
        <v>85</v>
      </c>
      <c r="AV1549" s="251" t="s">
        <v>160</v>
      </c>
      <c r="AW1549" s="251" t="s">
        <v>31</v>
      </c>
      <c r="AX1549" s="251" t="s">
        <v>75</v>
      </c>
      <c r="AY1549" s="262" t="s">
        <v>146</v>
      </c>
    </row>
    <row r="1550" s="226" customFormat="true" ht="12.8" hidden="false" customHeight="false" outlineLevel="0" collapsed="false">
      <c r="B1550" s="227"/>
      <c r="C1550" s="228"/>
      <c r="D1550" s="229" t="s">
        <v>154</v>
      </c>
      <c r="E1550" s="230"/>
      <c r="F1550" s="231" t="s">
        <v>1773</v>
      </c>
      <c r="G1550" s="228"/>
      <c r="H1550" s="232" t="n">
        <v>72.8</v>
      </c>
      <c r="I1550" s="233"/>
      <c r="J1550" s="228"/>
      <c r="K1550" s="228"/>
      <c r="L1550" s="234"/>
      <c r="M1550" s="235"/>
      <c r="N1550" s="236"/>
      <c r="O1550" s="236"/>
      <c r="P1550" s="236"/>
      <c r="Q1550" s="236"/>
      <c r="R1550" s="236"/>
      <c r="S1550" s="236"/>
      <c r="T1550" s="237"/>
      <c r="AT1550" s="238" t="s">
        <v>154</v>
      </c>
      <c r="AU1550" s="238" t="s">
        <v>85</v>
      </c>
      <c r="AV1550" s="226" t="s">
        <v>85</v>
      </c>
      <c r="AW1550" s="226" t="s">
        <v>31</v>
      </c>
      <c r="AX1550" s="226" t="s">
        <v>75</v>
      </c>
      <c r="AY1550" s="238" t="s">
        <v>146</v>
      </c>
    </row>
    <row r="1551" s="251" customFormat="true" ht="12.8" hidden="false" customHeight="false" outlineLevel="0" collapsed="false">
      <c r="B1551" s="252"/>
      <c r="C1551" s="253"/>
      <c r="D1551" s="229" t="s">
        <v>154</v>
      </c>
      <c r="E1551" s="254"/>
      <c r="F1551" s="255" t="s">
        <v>1774</v>
      </c>
      <c r="G1551" s="253"/>
      <c r="H1551" s="256" t="n">
        <v>72.8</v>
      </c>
      <c r="I1551" s="257"/>
      <c r="J1551" s="253"/>
      <c r="K1551" s="253"/>
      <c r="L1551" s="258"/>
      <c r="M1551" s="259"/>
      <c r="N1551" s="260"/>
      <c r="O1551" s="260"/>
      <c r="P1551" s="260"/>
      <c r="Q1551" s="260"/>
      <c r="R1551" s="260"/>
      <c r="S1551" s="260"/>
      <c r="T1551" s="261"/>
      <c r="AT1551" s="262" t="s">
        <v>154</v>
      </c>
      <c r="AU1551" s="262" t="s">
        <v>85</v>
      </c>
      <c r="AV1551" s="251" t="s">
        <v>160</v>
      </c>
      <c r="AW1551" s="251" t="s">
        <v>31</v>
      </c>
      <c r="AX1551" s="251" t="s">
        <v>75</v>
      </c>
      <c r="AY1551" s="262" t="s">
        <v>146</v>
      </c>
    </row>
    <row r="1552" s="226" customFormat="true" ht="12.8" hidden="false" customHeight="false" outlineLevel="0" collapsed="false">
      <c r="B1552" s="227"/>
      <c r="C1552" s="228"/>
      <c r="D1552" s="229" t="s">
        <v>154</v>
      </c>
      <c r="E1552" s="230"/>
      <c r="F1552" s="231" t="s">
        <v>1775</v>
      </c>
      <c r="G1552" s="228"/>
      <c r="H1552" s="232" t="n">
        <v>12.5</v>
      </c>
      <c r="I1552" s="233"/>
      <c r="J1552" s="228"/>
      <c r="K1552" s="228"/>
      <c r="L1552" s="234"/>
      <c r="M1552" s="235"/>
      <c r="N1552" s="236"/>
      <c r="O1552" s="236"/>
      <c r="P1552" s="236"/>
      <c r="Q1552" s="236"/>
      <c r="R1552" s="236"/>
      <c r="S1552" s="236"/>
      <c r="T1552" s="237"/>
      <c r="AT1552" s="238" t="s">
        <v>154</v>
      </c>
      <c r="AU1552" s="238" t="s">
        <v>85</v>
      </c>
      <c r="AV1552" s="226" t="s">
        <v>85</v>
      </c>
      <c r="AW1552" s="226" t="s">
        <v>31</v>
      </c>
      <c r="AX1552" s="226" t="s">
        <v>75</v>
      </c>
      <c r="AY1552" s="238" t="s">
        <v>146</v>
      </c>
    </row>
    <row r="1553" s="251" customFormat="true" ht="12.8" hidden="false" customHeight="false" outlineLevel="0" collapsed="false">
      <c r="B1553" s="252"/>
      <c r="C1553" s="253"/>
      <c r="D1553" s="229" t="s">
        <v>154</v>
      </c>
      <c r="E1553" s="254"/>
      <c r="F1553" s="255" t="s">
        <v>1776</v>
      </c>
      <c r="G1553" s="253"/>
      <c r="H1553" s="256" t="n">
        <v>12.5</v>
      </c>
      <c r="I1553" s="257"/>
      <c r="J1553" s="253"/>
      <c r="K1553" s="253"/>
      <c r="L1553" s="258"/>
      <c r="M1553" s="259"/>
      <c r="N1553" s="260"/>
      <c r="O1553" s="260"/>
      <c r="P1553" s="260"/>
      <c r="Q1553" s="260"/>
      <c r="R1553" s="260"/>
      <c r="S1553" s="260"/>
      <c r="T1553" s="261"/>
      <c r="AT1553" s="262" t="s">
        <v>154</v>
      </c>
      <c r="AU1553" s="262" t="s">
        <v>85</v>
      </c>
      <c r="AV1553" s="251" t="s">
        <v>160</v>
      </c>
      <c r="AW1553" s="251" t="s">
        <v>31</v>
      </c>
      <c r="AX1553" s="251" t="s">
        <v>75</v>
      </c>
      <c r="AY1553" s="262" t="s">
        <v>146</v>
      </c>
    </row>
    <row r="1554" s="226" customFormat="true" ht="12.8" hidden="false" customHeight="false" outlineLevel="0" collapsed="false">
      <c r="B1554" s="227"/>
      <c r="C1554" s="228"/>
      <c r="D1554" s="229" t="s">
        <v>154</v>
      </c>
      <c r="E1554" s="230"/>
      <c r="F1554" s="231" t="s">
        <v>1777</v>
      </c>
      <c r="G1554" s="228"/>
      <c r="H1554" s="232" t="n">
        <v>35</v>
      </c>
      <c r="I1554" s="233"/>
      <c r="J1554" s="228"/>
      <c r="K1554" s="228"/>
      <c r="L1554" s="234"/>
      <c r="M1554" s="235"/>
      <c r="N1554" s="236"/>
      <c r="O1554" s="236"/>
      <c r="P1554" s="236"/>
      <c r="Q1554" s="236"/>
      <c r="R1554" s="236"/>
      <c r="S1554" s="236"/>
      <c r="T1554" s="237"/>
      <c r="AT1554" s="238" t="s">
        <v>154</v>
      </c>
      <c r="AU1554" s="238" t="s">
        <v>85</v>
      </c>
      <c r="AV1554" s="226" t="s">
        <v>85</v>
      </c>
      <c r="AW1554" s="226" t="s">
        <v>31</v>
      </c>
      <c r="AX1554" s="226" t="s">
        <v>75</v>
      </c>
      <c r="AY1554" s="238" t="s">
        <v>146</v>
      </c>
    </row>
    <row r="1555" s="226" customFormat="true" ht="12.8" hidden="false" customHeight="false" outlineLevel="0" collapsed="false">
      <c r="B1555" s="227"/>
      <c r="C1555" s="228"/>
      <c r="D1555" s="229" t="s">
        <v>154</v>
      </c>
      <c r="E1555" s="230"/>
      <c r="F1555" s="231" t="s">
        <v>1778</v>
      </c>
      <c r="G1555" s="228"/>
      <c r="H1555" s="232" t="n">
        <v>131.8</v>
      </c>
      <c r="I1555" s="233"/>
      <c r="J1555" s="228"/>
      <c r="K1555" s="228"/>
      <c r="L1555" s="234"/>
      <c r="M1555" s="235"/>
      <c r="N1555" s="236"/>
      <c r="O1555" s="236"/>
      <c r="P1555" s="236"/>
      <c r="Q1555" s="236"/>
      <c r="R1555" s="236"/>
      <c r="S1555" s="236"/>
      <c r="T1555" s="237"/>
      <c r="AT1555" s="238" t="s">
        <v>154</v>
      </c>
      <c r="AU1555" s="238" t="s">
        <v>85</v>
      </c>
      <c r="AV1555" s="226" t="s">
        <v>85</v>
      </c>
      <c r="AW1555" s="226" t="s">
        <v>31</v>
      </c>
      <c r="AX1555" s="226" t="s">
        <v>75</v>
      </c>
      <c r="AY1555" s="238" t="s">
        <v>146</v>
      </c>
    </row>
    <row r="1556" s="226" customFormat="true" ht="12.8" hidden="false" customHeight="false" outlineLevel="0" collapsed="false">
      <c r="B1556" s="227"/>
      <c r="C1556" s="228"/>
      <c r="D1556" s="229" t="s">
        <v>154</v>
      </c>
      <c r="E1556" s="230"/>
      <c r="F1556" s="231" t="s">
        <v>1779</v>
      </c>
      <c r="G1556" s="228"/>
      <c r="H1556" s="232" t="n">
        <v>21.6</v>
      </c>
      <c r="I1556" s="233"/>
      <c r="J1556" s="228"/>
      <c r="K1556" s="228"/>
      <c r="L1556" s="234"/>
      <c r="M1556" s="235"/>
      <c r="N1556" s="236"/>
      <c r="O1556" s="236"/>
      <c r="P1556" s="236"/>
      <c r="Q1556" s="236"/>
      <c r="R1556" s="236"/>
      <c r="S1556" s="236"/>
      <c r="T1556" s="237"/>
      <c r="AT1556" s="238" t="s">
        <v>154</v>
      </c>
      <c r="AU1556" s="238" t="s">
        <v>85</v>
      </c>
      <c r="AV1556" s="226" t="s">
        <v>85</v>
      </c>
      <c r="AW1556" s="226" t="s">
        <v>31</v>
      </c>
      <c r="AX1556" s="226" t="s">
        <v>75</v>
      </c>
      <c r="AY1556" s="238" t="s">
        <v>146</v>
      </c>
    </row>
    <row r="1557" s="226" customFormat="true" ht="12.8" hidden="false" customHeight="false" outlineLevel="0" collapsed="false">
      <c r="B1557" s="227"/>
      <c r="C1557" s="228"/>
      <c r="D1557" s="229" t="s">
        <v>154</v>
      </c>
      <c r="E1557" s="230"/>
      <c r="F1557" s="231" t="s">
        <v>1780</v>
      </c>
      <c r="G1557" s="228"/>
      <c r="H1557" s="232" t="n">
        <v>35.1</v>
      </c>
      <c r="I1557" s="233"/>
      <c r="J1557" s="228"/>
      <c r="K1557" s="228"/>
      <c r="L1557" s="234"/>
      <c r="M1557" s="235"/>
      <c r="N1557" s="236"/>
      <c r="O1557" s="236"/>
      <c r="P1557" s="236"/>
      <c r="Q1557" s="236"/>
      <c r="R1557" s="236"/>
      <c r="S1557" s="236"/>
      <c r="T1557" s="237"/>
      <c r="AT1557" s="238" t="s">
        <v>154</v>
      </c>
      <c r="AU1557" s="238" t="s">
        <v>85</v>
      </c>
      <c r="AV1557" s="226" t="s">
        <v>85</v>
      </c>
      <c r="AW1557" s="226" t="s">
        <v>31</v>
      </c>
      <c r="AX1557" s="226" t="s">
        <v>75</v>
      </c>
      <c r="AY1557" s="238" t="s">
        <v>146</v>
      </c>
    </row>
    <row r="1558" s="226" customFormat="true" ht="12.8" hidden="false" customHeight="false" outlineLevel="0" collapsed="false">
      <c r="B1558" s="227"/>
      <c r="C1558" s="228"/>
      <c r="D1558" s="229" t="s">
        <v>154</v>
      </c>
      <c r="E1558" s="230"/>
      <c r="F1558" s="231" t="s">
        <v>1781</v>
      </c>
      <c r="G1558" s="228"/>
      <c r="H1558" s="232" t="n">
        <v>131.8</v>
      </c>
      <c r="I1558" s="233"/>
      <c r="J1558" s="228"/>
      <c r="K1558" s="228"/>
      <c r="L1558" s="234"/>
      <c r="M1558" s="235"/>
      <c r="N1558" s="236"/>
      <c r="O1558" s="236"/>
      <c r="P1558" s="236"/>
      <c r="Q1558" s="236"/>
      <c r="R1558" s="236"/>
      <c r="S1558" s="236"/>
      <c r="T1558" s="237"/>
      <c r="AT1558" s="238" t="s">
        <v>154</v>
      </c>
      <c r="AU1558" s="238" t="s">
        <v>85</v>
      </c>
      <c r="AV1558" s="226" t="s">
        <v>85</v>
      </c>
      <c r="AW1558" s="226" t="s">
        <v>31</v>
      </c>
      <c r="AX1558" s="226" t="s">
        <v>75</v>
      </c>
      <c r="AY1558" s="238" t="s">
        <v>146</v>
      </c>
    </row>
    <row r="1559" s="226" customFormat="true" ht="12.8" hidden="false" customHeight="false" outlineLevel="0" collapsed="false">
      <c r="B1559" s="227"/>
      <c r="C1559" s="228"/>
      <c r="D1559" s="229" t="s">
        <v>154</v>
      </c>
      <c r="E1559" s="230"/>
      <c r="F1559" s="231" t="s">
        <v>1782</v>
      </c>
      <c r="G1559" s="228"/>
      <c r="H1559" s="232" t="n">
        <v>21.6</v>
      </c>
      <c r="I1559" s="233"/>
      <c r="J1559" s="228"/>
      <c r="K1559" s="228"/>
      <c r="L1559" s="234"/>
      <c r="M1559" s="235"/>
      <c r="N1559" s="236"/>
      <c r="O1559" s="236"/>
      <c r="P1559" s="236"/>
      <c r="Q1559" s="236"/>
      <c r="R1559" s="236"/>
      <c r="S1559" s="236"/>
      <c r="T1559" s="237"/>
      <c r="AT1559" s="238" t="s">
        <v>154</v>
      </c>
      <c r="AU1559" s="238" t="s">
        <v>85</v>
      </c>
      <c r="AV1559" s="226" t="s">
        <v>85</v>
      </c>
      <c r="AW1559" s="226" t="s">
        <v>31</v>
      </c>
      <c r="AX1559" s="226" t="s">
        <v>75</v>
      </c>
      <c r="AY1559" s="238" t="s">
        <v>146</v>
      </c>
    </row>
    <row r="1560" s="226" customFormat="true" ht="12.8" hidden="false" customHeight="false" outlineLevel="0" collapsed="false">
      <c r="B1560" s="227"/>
      <c r="C1560" s="228"/>
      <c r="D1560" s="229" t="s">
        <v>154</v>
      </c>
      <c r="E1560" s="230"/>
      <c r="F1560" s="231" t="s">
        <v>1783</v>
      </c>
      <c r="G1560" s="228"/>
      <c r="H1560" s="232" t="n">
        <v>34.4</v>
      </c>
      <c r="I1560" s="233"/>
      <c r="J1560" s="228"/>
      <c r="K1560" s="228"/>
      <c r="L1560" s="234"/>
      <c r="M1560" s="235"/>
      <c r="N1560" s="236"/>
      <c r="O1560" s="236"/>
      <c r="P1560" s="236"/>
      <c r="Q1560" s="236"/>
      <c r="R1560" s="236"/>
      <c r="S1560" s="236"/>
      <c r="T1560" s="237"/>
      <c r="AT1560" s="238" t="s">
        <v>154</v>
      </c>
      <c r="AU1560" s="238" t="s">
        <v>85</v>
      </c>
      <c r="AV1560" s="226" t="s">
        <v>85</v>
      </c>
      <c r="AW1560" s="226" t="s">
        <v>31</v>
      </c>
      <c r="AX1560" s="226" t="s">
        <v>75</v>
      </c>
      <c r="AY1560" s="238" t="s">
        <v>146</v>
      </c>
    </row>
    <row r="1561" s="226" customFormat="true" ht="12.8" hidden="false" customHeight="false" outlineLevel="0" collapsed="false">
      <c r="B1561" s="227"/>
      <c r="C1561" s="228"/>
      <c r="D1561" s="229" t="s">
        <v>154</v>
      </c>
      <c r="E1561" s="230"/>
      <c r="F1561" s="231" t="s">
        <v>1784</v>
      </c>
      <c r="G1561" s="228"/>
      <c r="H1561" s="232" t="n">
        <v>63</v>
      </c>
      <c r="I1561" s="233"/>
      <c r="J1561" s="228"/>
      <c r="K1561" s="228"/>
      <c r="L1561" s="234"/>
      <c r="M1561" s="235"/>
      <c r="N1561" s="236"/>
      <c r="O1561" s="236"/>
      <c r="P1561" s="236"/>
      <c r="Q1561" s="236"/>
      <c r="R1561" s="236"/>
      <c r="S1561" s="236"/>
      <c r="T1561" s="237"/>
      <c r="AT1561" s="238" t="s">
        <v>154</v>
      </c>
      <c r="AU1561" s="238" t="s">
        <v>85</v>
      </c>
      <c r="AV1561" s="226" t="s">
        <v>85</v>
      </c>
      <c r="AW1561" s="226" t="s">
        <v>31</v>
      </c>
      <c r="AX1561" s="226" t="s">
        <v>75</v>
      </c>
      <c r="AY1561" s="238" t="s">
        <v>146</v>
      </c>
    </row>
    <row r="1562" s="226" customFormat="true" ht="12.8" hidden="false" customHeight="false" outlineLevel="0" collapsed="false">
      <c r="B1562" s="227"/>
      <c r="C1562" s="228"/>
      <c r="D1562" s="229" t="s">
        <v>154</v>
      </c>
      <c r="E1562" s="230"/>
      <c r="F1562" s="231" t="s">
        <v>1785</v>
      </c>
      <c r="G1562" s="228"/>
      <c r="H1562" s="232" t="n">
        <v>13.2</v>
      </c>
      <c r="I1562" s="233"/>
      <c r="J1562" s="228"/>
      <c r="K1562" s="228"/>
      <c r="L1562" s="234"/>
      <c r="M1562" s="235"/>
      <c r="N1562" s="236"/>
      <c r="O1562" s="236"/>
      <c r="P1562" s="236"/>
      <c r="Q1562" s="236"/>
      <c r="R1562" s="236"/>
      <c r="S1562" s="236"/>
      <c r="T1562" s="237"/>
      <c r="AT1562" s="238" t="s">
        <v>154</v>
      </c>
      <c r="AU1562" s="238" t="s">
        <v>85</v>
      </c>
      <c r="AV1562" s="226" t="s">
        <v>85</v>
      </c>
      <c r="AW1562" s="226" t="s">
        <v>31</v>
      </c>
      <c r="AX1562" s="226" t="s">
        <v>75</v>
      </c>
      <c r="AY1562" s="238" t="s">
        <v>146</v>
      </c>
    </row>
    <row r="1563" s="251" customFormat="true" ht="12.8" hidden="false" customHeight="false" outlineLevel="0" collapsed="false">
      <c r="B1563" s="252"/>
      <c r="C1563" s="253"/>
      <c r="D1563" s="229" t="s">
        <v>154</v>
      </c>
      <c r="E1563" s="254"/>
      <c r="F1563" s="255" t="s">
        <v>365</v>
      </c>
      <c r="G1563" s="253"/>
      <c r="H1563" s="256" t="n">
        <v>487.5</v>
      </c>
      <c r="I1563" s="257"/>
      <c r="J1563" s="253"/>
      <c r="K1563" s="253"/>
      <c r="L1563" s="258"/>
      <c r="M1563" s="259"/>
      <c r="N1563" s="260"/>
      <c r="O1563" s="260"/>
      <c r="P1563" s="260"/>
      <c r="Q1563" s="260"/>
      <c r="R1563" s="260"/>
      <c r="S1563" s="260"/>
      <c r="T1563" s="261"/>
      <c r="AT1563" s="262" t="s">
        <v>154</v>
      </c>
      <c r="AU1563" s="262" t="s">
        <v>85</v>
      </c>
      <c r="AV1563" s="251" t="s">
        <v>160</v>
      </c>
      <c r="AW1563" s="251" t="s">
        <v>31</v>
      </c>
      <c r="AX1563" s="251" t="s">
        <v>75</v>
      </c>
      <c r="AY1563" s="262" t="s">
        <v>146</v>
      </c>
    </row>
    <row r="1564" s="239" customFormat="true" ht="12.8" hidden="false" customHeight="false" outlineLevel="0" collapsed="false">
      <c r="B1564" s="240"/>
      <c r="C1564" s="241"/>
      <c r="D1564" s="229" t="s">
        <v>154</v>
      </c>
      <c r="E1564" s="242"/>
      <c r="F1564" s="243" t="s">
        <v>159</v>
      </c>
      <c r="G1564" s="241"/>
      <c r="H1564" s="244" t="n">
        <v>697.5</v>
      </c>
      <c r="I1564" s="245"/>
      <c r="J1564" s="241"/>
      <c r="K1564" s="241"/>
      <c r="L1564" s="246"/>
      <c r="M1564" s="247"/>
      <c r="N1564" s="248"/>
      <c r="O1564" s="248"/>
      <c r="P1564" s="248"/>
      <c r="Q1564" s="248"/>
      <c r="R1564" s="248"/>
      <c r="S1564" s="248"/>
      <c r="T1564" s="249"/>
      <c r="AT1564" s="250" t="s">
        <v>154</v>
      </c>
      <c r="AU1564" s="250" t="s">
        <v>85</v>
      </c>
      <c r="AV1564" s="239" t="s">
        <v>152</v>
      </c>
      <c r="AW1564" s="239" t="s">
        <v>31</v>
      </c>
      <c r="AX1564" s="239" t="s">
        <v>83</v>
      </c>
      <c r="AY1564" s="250" t="s">
        <v>146</v>
      </c>
    </row>
    <row r="1565" s="31" customFormat="true" ht="14.4" hidden="false" customHeight="true" outlineLevel="0" collapsed="false">
      <c r="A1565" s="24"/>
      <c r="B1565" s="25"/>
      <c r="C1565" s="263" t="s">
        <v>1847</v>
      </c>
      <c r="D1565" s="263" t="s">
        <v>1270</v>
      </c>
      <c r="E1565" s="264" t="s">
        <v>1848</v>
      </c>
      <c r="F1565" s="265" t="s">
        <v>1849</v>
      </c>
      <c r="G1565" s="266" t="s">
        <v>227</v>
      </c>
      <c r="H1565" s="267" t="n">
        <v>571.838</v>
      </c>
      <c r="I1565" s="268"/>
      <c r="J1565" s="269" t="n">
        <f aca="false">ROUND(I1565*H1565,2)</f>
        <v>0</v>
      </c>
      <c r="K1565" s="270"/>
      <c r="L1565" s="271"/>
      <c r="M1565" s="272"/>
      <c r="N1565" s="273" t="s">
        <v>40</v>
      </c>
      <c r="O1565" s="74"/>
      <c r="P1565" s="222" t="n">
        <f aca="false">O1565*H1565</f>
        <v>0</v>
      </c>
      <c r="Q1565" s="222" t="n">
        <v>0</v>
      </c>
      <c r="R1565" s="222" t="n">
        <f aca="false">Q1565*H1565</f>
        <v>0</v>
      </c>
      <c r="S1565" s="222" t="n">
        <v>0</v>
      </c>
      <c r="T1565" s="223" t="n">
        <f aca="false">S1565*H1565</f>
        <v>0</v>
      </c>
      <c r="U1565" s="24"/>
      <c r="V1565" s="24"/>
      <c r="W1565" s="24"/>
      <c r="X1565" s="24"/>
      <c r="Y1565" s="24"/>
      <c r="Z1565" s="24"/>
      <c r="AA1565" s="24"/>
      <c r="AB1565" s="24"/>
      <c r="AC1565" s="24"/>
      <c r="AD1565" s="24"/>
      <c r="AE1565" s="24"/>
      <c r="AR1565" s="224" t="s">
        <v>528</v>
      </c>
      <c r="AT1565" s="224" t="s">
        <v>1270</v>
      </c>
      <c r="AU1565" s="224" t="s">
        <v>85</v>
      </c>
      <c r="AY1565" s="3" t="s">
        <v>146</v>
      </c>
      <c r="BE1565" s="225" t="n">
        <f aca="false">IF(N1565="základní",J1565,0)</f>
        <v>0</v>
      </c>
      <c r="BF1565" s="225" t="n">
        <f aca="false">IF(N1565="snížená",J1565,0)</f>
        <v>0</v>
      </c>
      <c r="BG1565" s="225" t="n">
        <f aca="false">IF(N1565="zákl. přenesená",J1565,0)</f>
        <v>0</v>
      </c>
      <c r="BH1565" s="225" t="n">
        <f aca="false">IF(N1565="sníž. přenesená",J1565,0)</f>
        <v>0</v>
      </c>
      <c r="BI1565" s="225" t="n">
        <f aca="false">IF(N1565="nulová",J1565,0)</f>
        <v>0</v>
      </c>
      <c r="BJ1565" s="3" t="s">
        <v>83</v>
      </c>
      <c r="BK1565" s="225" t="n">
        <f aca="false">ROUND(I1565*H1565,2)</f>
        <v>0</v>
      </c>
      <c r="BL1565" s="3" t="s">
        <v>273</v>
      </c>
      <c r="BM1565" s="224" t="s">
        <v>1850</v>
      </c>
    </row>
    <row r="1566" s="226" customFormat="true" ht="12.8" hidden="false" customHeight="false" outlineLevel="0" collapsed="false">
      <c r="B1566" s="227"/>
      <c r="C1566" s="228"/>
      <c r="D1566" s="229" t="s">
        <v>154</v>
      </c>
      <c r="E1566" s="230"/>
      <c r="F1566" s="231" t="s">
        <v>1851</v>
      </c>
      <c r="G1566" s="228"/>
      <c r="H1566" s="232" t="n">
        <v>571.838</v>
      </c>
      <c r="I1566" s="233"/>
      <c r="J1566" s="228"/>
      <c r="K1566" s="228"/>
      <c r="L1566" s="234"/>
      <c r="M1566" s="235"/>
      <c r="N1566" s="236"/>
      <c r="O1566" s="236"/>
      <c r="P1566" s="236"/>
      <c r="Q1566" s="236"/>
      <c r="R1566" s="236"/>
      <c r="S1566" s="236"/>
      <c r="T1566" s="237"/>
      <c r="AT1566" s="238" t="s">
        <v>154</v>
      </c>
      <c r="AU1566" s="238" t="s">
        <v>85</v>
      </c>
      <c r="AV1566" s="226" t="s">
        <v>85</v>
      </c>
      <c r="AW1566" s="226" t="s">
        <v>31</v>
      </c>
      <c r="AX1566" s="226" t="s">
        <v>83</v>
      </c>
      <c r="AY1566" s="238" t="s">
        <v>146</v>
      </c>
    </row>
    <row r="1567" s="31" customFormat="true" ht="24.15" hidden="false" customHeight="true" outlineLevel="0" collapsed="false">
      <c r="A1567" s="24"/>
      <c r="B1567" s="25"/>
      <c r="C1567" s="212" t="s">
        <v>1852</v>
      </c>
      <c r="D1567" s="212" t="s">
        <v>148</v>
      </c>
      <c r="E1567" s="213" t="s">
        <v>1853</v>
      </c>
      <c r="F1567" s="214" t="s">
        <v>1854</v>
      </c>
      <c r="G1567" s="215" t="s">
        <v>1702</v>
      </c>
      <c r="H1567" s="274"/>
      <c r="I1567" s="217"/>
      <c r="J1567" s="218" t="n">
        <f aca="false">ROUND(I1567*H1567,2)</f>
        <v>0</v>
      </c>
      <c r="K1567" s="219"/>
      <c r="L1567" s="30"/>
      <c r="M1567" s="220"/>
      <c r="N1567" s="221" t="s">
        <v>40</v>
      </c>
      <c r="O1567" s="74"/>
      <c r="P1567" s="222" t="n">
        <f aca="false">O1567*H1567</f>
        <v>0</v>
      </c>
      <c r="Q1567" s="222" t="n">
        <v>0</v>
      </c>
      <c r="R1567" s="222" t="n">
        <f aca="false">Q1567*H1567</f>
        <v>0</v>
      </c>
      <c r="S1567" s="222" t="n">
        <v>0</v>
      </c>
      <c r="T1567" s="223" t="n">
        <f aca="false">S1567*H1567</f>
        <v>0</v>
      </c>
      <c r="U1567" s="24"/>
      <c r="V1567" s="24"/>
      <c r="W1567" s="24"/>
      <c r="X1567" s="24"/>
      <c r="Y1567" s="24"/>
      <c r="Z1567" s="24"/>
      <c r="AA1567" s="24"/>
      <c r="AB1567" s="24"/>
      <c r="AC1567" s="24"/>
      <c r="AD1567" s="24"/>
      <c r="AE1567" s="24"/>
      <c r="AR1567" s="224" t="s">
        <v>273</v>
      </c>
      <c r="AT1567" s="224" t="s">
        <v>148</v>
      </c>
      <c r="AU1567" s="224" t="s">
        <v>85</v>
      </c>
      <c r="AY1567" s="3" t="s">
        <v>146</v>
      </c>
      <c r="BE1567" s="225" t="n">
        <f aca="false">IF(N1567="základní",J1567,0)</f>
        <v>0</v>
      </c>
      <c r="BF1567" s="225" t="n">
        <f aca="false">IF(N1567="snížená",J1567,0)</f>
        <v>0</v>
      </c>
      <c r="BG1567" s="225" t="n">
        <f aca="false">IF(N1567="zákl. přenesená",J1567,0)</f>
        <v>0</v>
      </c>
      <c r="BH1567" s="225" t="n">
        <f aca="false">IF(N1567="sníž. přenesená",J1567,0)</f>
        <v>0</v>
      </c>
      <c r="BI1567" s="225" t="n">
        <f aca="false">IF(N1567="nulová",J1567,0)</f>
        <v>0</v>
      </c>
      <c r="BJ1567" s="3" t="s">
        <v>83</v>
      </c>
      <c r="BK1567" s="225" t="n">
        <f aca="false">ROUND(I1567*H1567,2)</f>
        <v>0</v>
      </c>
      <c r="BL1567" s="3" t="s">
        <v>273</v>
      </c>
      <c r="BM1567" s="224" t="s">
        <v>1855</v>
      </c>
    </row>
    <row r="1568" s="195" customFormat="true" ht="22.8" hidden="false" customHeight="true" outlineLevel="0" collapsed="false">
      <c r="B1568" s="196"/>
      <c r="C1568" s="197"/>
      <c r="D1568" s="198" t="s">
        <v>74</v>
      </c>
      <c r="E1568" s="210" t="s">
        <v>1856</v>
      </c>
      <c r="F1568" s="210" t="s">
        <v>1857</v>
      </c>
      <c r="G1568" s="197"/>
      <c r="H1568" s="197"/>
      <c r="I1568" s="200"/>
      <c r="J1568" s="211" t="n">
        <f aca="false">BK1568</f>
        <v>0</v>
      </c>
      <c r="K1568" s="197"/>
      <c r="L1568" s="202"/>
      <c r="M1568" s="203"/>
      <c r="N1568" s="204"/>
      <c r="O1568" s="204"/>
      <c r="P1568" s="205" t="n">
        <f aca="false">P1569</f>
        <v>0</v>
      </c>
      <c r="Q1568" s="204"/>
      <c r="R1568" s="205" t="n">
        <f aca="false">R1569</f>
        <v>0</v>
      </c>
      <c r="S1568" s="204"/>
      <c r="T1568" s="206" t="n">
        <f aca="false">T1569</f>
        <v>0</v>
      </c>
      <c r="AR1568" s="207" t="s">
        <v>85</v>
      </c>
      <c r="AT1568" s="208" t="s">
        <v>74</v>
      </c>
      <c r="AU1568" s="208" t="s">
        <v>83</v>
      </c>
      <c r="AY1568" s="207" t="s">
        <v>146</v>
      </c>
      <c r="BK1568" s="209" t="n">
        <f aca="false">BK1569</f>
        <v>0</v>
      </c>
    </row>
    <row r="1569" s="31" customFormat="true" ht="14.4" hidden="false" customHeight="true" outlineLevel="0" collapsed="false">
      <c r="A1569" s="24"/>
      <c r="B1569" s="25"/>
      <c r="C1569" s="212" t="s">
        <v>1858</v>
      </c>
      <c r="D1569" s="212" t="s">
        <v>148</v>
      </c>
      <c r="E1569" s="213" t="s">
        <v>1859</v>
      </c>
      <c r="F1569" s="214" t="s">
        <v>1860</v>
      </c>
      <c r="G1569" s="215" t="s">
        <v>1618</v>
      </c>
      <c r="H1569" s="216" t="n">
        <v>1</v>
      </c>
      <c r="I1569" s="217"/>
      <c r="J1569" s="218" t="n">
        <f aca="false">ROUND(I1569*H1569,2)</f>
        <v>0</v>
      </c>
      <c r="K1569" s="219"/>
      <c r="L1569" s="30"/>
      <c r="M1569" s="220"/>
      <c r="N1569" s="221" t="s">
        <v>40</v>
      </c>
      <c r="O1569" s="74"/>
      <c r="P1569" s="222" t="n">
        <f aca="false">O1569*H1569</f>
        <v>0</v>
      </c>
      <c r="Q1569" s="222" t="n">
        <v>0</v>
      </c>
      <c r="R1569" s="222" t="n">
        <f aca="false">Q1569*H1569</f>
        <v>0</v>
      </c>
      <c r="S1569" s="222" t="n">
        <v>0</v>
      </c>
      <c r="T1569" s="223" t="n">
        <f aca="false">S1569*H1569</f>
        <v>0</v>
      </c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R1569" s="224" t="s">
        <v>273</v>
      </c>
      <c r="AT1569" s="224" t="s">
        <v>148</v>
      </c>
      <c r="AU1569" s="224" t="s">
        <v>85</v>
      </c>
      <c r="AY1569" s="3" t="s">
        <v>146</v>
      </c>
      <c r="BE1569" s="225" t="n">
        <f aca="false">IF(N1569="základní",J1569,0)</f>
        <v>0</v>
      </c>
      <c r="BF1569" s="225" t="n">
        <f aca="false">IF(N1569="snížená",J1569,0)</f>
        <v>0</v>
      </c>
      <c r="BG1569" s="225" t="n">
        <f aca="false">IF(N1569="zákl. přenesená",J1569,0)</f>
        <v>0</v>
      </c>
      <c r="BH1569" s="225" t="n">
        <f aca="false">IF(N1569="sníž. přenesená",J1569,0)</f>
        <v>0</v>
      </c>
      <c r="BI1569" s="225" t="n">
        <f aca="false">IF(N1569="nulová",J1569,0)</f>
        <v>0</v>
      </c>
      <c r="BJ1569" s="3" t="s">
        <v>83</v>
      </c>
      <c r="BK1569" s="225" t="n">
        <f aca="false">ROUND(I1569*H1569,2)</f>
        <v>0</v>
      </c>
      <c r="BL1569" s="3" t="s">
        <v>273</v>
      </c>
      <c r="BM1569" s="224" t="s">
        <v>1861</v>
      </c>
    </row>
    <row r="1570" s="195" customFormat="true" ht="22.8" hidden="false" customHeight="true" outlineLevel="0" collapsed="false">
      <c r="B1570" s="196"/>
      <c r="C1570" s="197"/>
      <c r="D1570" s="198" t="s">
        <v>74</v>
      </c>
      <c r="E1570" s="210" t="s">
        <v>1862</v>
      </c>
      <c r="F1570" s="210" t="s">
        <v>1863</v>
      </c>
      <c r="G1570" s="197"/>
      <c r="H1570" s="197"/>
      <c r="I1570" s="200"/>
      <c r="J1570" s="211" t="n">
        <f aca="false">BK1570</f>
        <v>0</v>
      </c>
      <c r="K1570" s="197"/>
      <c r="L1570" s="202"/>
      <c r="M1570" s="203"/>
      <c r="N1570" s="204"/>
      <c r="O1570" s="204"/>
      <c r="P1570" s="205" t="n">
        <f aca="false">P1571</f>
        <v>0</v>
      </c>
      <c r="Q1570" s="204"/>
      <c r="R1570" s="205" t="n">
        <f aca="false">R1571</f>
        <v>0</v>
      </c>
      <c r="S1570" s="204"/>
      <c r="T1570" s="206" t="n">
        <f aca="false">T1571</f>
        <v>0</v>
      </c>
      <c r="AR1570" s="207" t="s">
        <v>85</v>
      </c>
      <c r="AT1570" s="208" t="s">
        <v>74</v>
      </c>
      <c r="AU1570" s="208" t="s">
        <v>83</v>
      </c>
      <c r="AY1570" s="207" t="s">
        <v>146</v>
      </c>
      <c r="BK1570" s="209" t="n">
        <f aca="false">BK1571</f>
        <v>0</v>
      </c>
    </row>
    <row r="1571" s="31" customFormat="true" ht="14.4" hidden="false" customHeight="true" outlineLevel="0" collapsed="false">
      <c r="A1571" s="24"/>
      <c r="B1571" s="25"/>
      <c r="C1571" s="212" t="s">
        <v>1864</v>
      </c>
      <c r="D1571" s="212" t="s">
        <v>148</v>
      </c>
      <c r="E1571" s="213" t="s">
        <v>1865</v>
      </c>
      <c r="F1571" s="214" t="s">
        <v>1866</v>
      </c>
      <c r="G1571" s="215" t="s">
        <v>1618</v>
      </c>
      <c r="H1571" s="216" t="n">
        <v>1</v>
      </c>
      <c r="I1571" s="217"/>
      <c r="J1571" s="218" t="n">
        <f aca="false">ROUND(I1571*H1571,2)</f>
        <v>0</v>
      </c>
      <c r="K1571" s="219"/>
      <c r="L1571" s="30"/>
      <c r="M1571" s="220"/>
      <c r="N1571" s="221" t="s">
        <v>40</v>
      </c>
      <c r="O1571" s="74"/>
      <c r="P1571" s="222" t="n">
        <f aca="false">O1571*H1571</f>
        <v>0</v>
      </c>
      <c r="Q1571" s="222" t="n">
        <v>0</v>
      </c>
      <c r="R1571" s="222" t="n">
        <f aca="false">Q1571*H1571</f>
        <v>0</v>
      </c>
      <c r="S1571" s="222" t="n">
        <v>0</v>
      </c>
      <c r="T1571" s="223" t="n">
        <f aca="false">S1571*H1571</f>
        <v>0</v>
      </c>
      <c r="U1571" s="24"/>
      <c r="V1571" s="24"/>
      <c r="W1571" s="24"/>
      <c r="X1571" s="24"/>
      <c r="Y1571" s="24"/>
      <c r="Z1571" s="24"/>
      <c r="AA1571" s="24"/>
      <c r="AB1571" s="24"/>
      <c r="AC1571" s="24"/>
      <c r="AD1571" s="24"/>
      <c r="AE1571" s="24"/>
      <c r="AR1571" s="224" t="s">
        <v>273</v>
      </c>
      <c r="AT1571" s="224" t="s">
        <v>148</v>
      </c>
      <c r="AU1571" s="224" t="s">
        <v>85</v>
      </c>
      <c r="AY1571" s="3" t="s">
        <v>146</v>
      </c>
      <c r="BE1571" s="225" t="n">
        <f aca="false">IF(N1571="základní",J1571,0)</f>
        <v>0</v>
      </c>
      <c r="BF1571" s="225" t="n">
        <f aca="false">IF(N1571="snížená",J1571,0)</f>
        <v>0</v>
      </c>
      <c r="BG1571" s="225" t="n">
        <f aca="false">IF(N1571="zákl. přenesená",J1571,0)</f>
        <v>0</v>
      </c>
      <c r="BH1571" s="225" t="n">
        <f aca="false">IF(N1571="sníž. přenesená",J1571,0)</f>
        <v>0</v>
      </c>
      <c r="BI1571" s="225" t="n">
        <f aca="false">IF(N1571="nulová",J1571,0)</f>
        <v>0</v>
      </c>
      <c r="BJ1571" s="3" t="s">
        <v>83</v>
      </c>
      <c r="BK1571" s="225" t="n">
        <f aca="false">ROUND(I1571*H1571,2)</f>
        <v>0</v>
      </c>
      <c r="BL1571" s="3" t="s">
        <v>273</v>
      </c>
      <c r="BM1571" s="224" t="s">
        <v>1867</v>
      </c>
    </row>
    <row r="1572" s="195" customFormat="true" ht="22.8" hidden="false" customHeight="true" outlineLevel="0" collapsed="false">
      <c r="B1572" s="196"/>
      <c r="C1572" s="197"/>
      <c r="D1572" s="198" t="s">
        <v>74</v>
      </c>
      <c r="E1572" s="210" t="s">
        <v>1868</v>
      </c>
      <c r="F1572" s="210" t="s">
        <v>1869</v>
      </c>
      <c r="G1572" s="197"/>
      <c r="H1572" s="197"/>
      <c r="I1572" s="200"/>
      <c r="J1572" s="211" t="n">
        <f aca="false">BK1572</f>
        <v>0</v>
      </c>
      <c r="K1572" s="197"/>
      <c r="L1572" s="202"/>
      <c r="M1572" s="203"/>
      <c r="N1572" s="204"/>
      <c r="O1572" s="204"/>
      <c r="P1572" s="205" t="n">
        <f aca="false">SUM(P1573:P1574)</f>
        <v>0</v>
      </c>
      <c r="Q1572" s="204"/>
      <c r="R1572" s="205" t="n">
        <f aca="false">SUM(R1573:R1574)</f>
        <v>0</v>
      </c>
      <c r="S1572" s="204"/>
      <c r="T1572" s="206" t="n">
        <f aca="false">SUM(T1573:T1574)</f>
        <v>0</v>
      </c>
      <c r="AR1572" s="207" t="s">
        <v>85</v>
      </c>
      <c r="AT1572" s="208" t="s">
        <v>74</v>
      </c>
      <c r="AU1572" s="208" t="s">
        <v>83</v>
      </c>
      <c r="AY1572" s="207" t="s">
        <v>146</v>
      </c>
      <c r="BK1572" s="209" t="n">
        <f aca="false">SUM(BK1573:BK1574)</f>
        <v>0</v>
      </c>
    </row>
    <row r="1573" s="31" customFormat="true" ht="14.4" hidden="false" customHeight="true" outlineLevel="0" collapsed="false">
      <c r="A1573" s="24"/>
      <c r="B1573" s="25"/>
      <c r="C1573" s="212" t="s">
        <v>1870</v>
      </c>
      <c r="D1573" s="212" t="s">
        <v>148</v>
      </c>
      <c r="E1573" s="213" t="s">
        <v>1871</v>
      </c>
      <c r="F1573" s="214" t="s">
        <v>1872</v>
      </c>
      <c r="G1573" s="215" t="s">
        <v>1873</v>
      </c>
      <c r="H1573" s="216" t="n">
        <v>1</v>
      </c>
      <c r="I1573" s="217"/>
      <c r="J1573" s="218" t="n">
        <f aca="false">ROUND(I1573*H1573,2)</f>
        <v>0</v>
      </c>
      <c r="K1573" s="219"/>
      <c r="L1573" s="30"/>
      <c r="M1573" s="220"/>
      <c r="N1573" s="221" t="s">
        <v>40</v>
      </c>
      <c r="O1573" s="74"/>
      <c r="P1573" s="222" t="n">
        <f aca="false">O1573*H1573</f>
        <v>0</v>
      </c>
      <c r="Q1573" s="222" t="n">
        <v>0</v>
      </c>
      <c r="R1573" s="222" t="n">
        <f aca="false">Q1573*H1573</f>
        <v>0</v>
      </c>
      <c r="S1573" s="222" t="n">
        <v>0</v>
      </c>
      <c r="T1573" s="223" t="n">
        <f aca="false">S1573*H1573</f>
        <v>0</v>
      </c>
      <c r="U1573" s="24"/>
      <c r="V1573" s="24"/>
      <c r="W1573" s="24"/>
      <c r="X1573" s="24"/>
      <c r="Y1573" s="24"/>
      <c r="Z1573" s="24"/>
      <c r="AA1573" s="24"/>
      <c r="AB1573" s="24"/>
      <c r="AC1573" s="24"/>
      <c r="AD1573" s="24"/>
      <c r="AE1573" s="24"/>
      <c r="AR1573" s="224" t="s">
        <v>273</v>
      </c>
      <c r="AT1573" s="224" t="s">
        <v>148</v>
      </c>
      <c r="AU1573" s="224" t="s">
        <v>85</v>
      </c>
      <c r="AY1573" s="3" t="s">
        <v>146</v>
      </c>
      <c r="BE1573" s="225" t="n">
        <f aca="false">IF(N1573="základní",J1573,0)</f>
        <v>0</v>
      </c>
      <c r="BF1573" s="225" t="n">
        <f aca="false">IF(N1573="snížená",J1573,0)</f>
        <v>0</v>
      </c>
      <c r="BG1573" s="225" t="n">
        <f aca="false">IF(N1573="zákl. přenesená",J1573,0)</f>
        <v>0</v>
      </c>
      <c r="BH1573" s="225" t="n">
        <f aca="false">IF(N1573="sníž. přenesená",J1573,0)</f>
        <v>0</v>
      </c>
      <c r="BI1573" s="225" t="n">
        <f aca="false">IF(N1573="nulová",J1573,0)</f>
        <v>0</v>
      </c>
      <c r="BJ1573" s="3" t="s">
        <v>83</v>
      </c>
      <c r="BK1573" s="225" t="n">
        <f aca="false">ROUND(I1573*H1573,2)</f>
        <v>0</v>
      </c>
      <c r="BL1573" s="3" t="s">
        <v>273</v>
      </c>
      <c r="BM1573" s="224" t="s">
        <v>1874</v>
      </c>
    </row>
    <row r="1574" s="31" customFormat="true" ht="24.15" hidden="false" customHeight="true" outlineLevel="0" collapsed="false">
      <c r="A1574" s="24"/>
      <c r="B1574" s="25"/>
      <c r="C1574" s="212" t="s">
        <v>1875</v>
      </c>
      <c r="D1574" s="212" t="s">
        <v>148</v>
      </c>
      <c r="E1574" s="213" t="s">
        <v>1876</v>
      </c>
      <c r="F1574" s="214" t="s">
        <v>1877</v>
      </c>
      <c r="G1574" s="215" t="s">
        <v>1618</v>
      </c>
      <c r="H1574" s="216" t="n">
        <v>1</v>
      </c>
      <c r="I1574" s="217"/>
      <c r="J1574" s="218" t="n">
        <f aca="false">ROUND(I1574*H1574,2)</f>
        <v>0</v>
      </c>
      <c r="K1574" s="219"/>
      <c r="L1574" s="30"/>
      <c r="M1574" s="220"/>
      <c r="N1574" s="221" t="s">
        <v>40</v>
      </c>
      <c r="O1574" s="74"/>
      <c r="P1574" s="222" t="n">
        <f aca="false">O1574*H1574</f>
        <v>0</v>
      </c>
      <c r="Q1574" s="222" t="n">
        <v>0</v>
      </c>
      <c r="R1574" s="222" t="n">
        <f aca="false">Q1574*H1574</f>
        <v>0</v>
      </c>
      <c r="S1574" s="222" t="n">
        <v>0</v>
      </c>
      <c r="T1574" s="223" t="n">
        <f aca="false">S1574*H1574</f>
        <v>0</v>
      </c>
      <c r="U1574" s="24"/>
      <c r="V1574" s="24"/>
      <c r="W1574" s="24"/>
      <c r="X1574" s="24"/>
      <c r="Y1574" s="24"/>
      <c r="Z1574" s="24"/>
      <c r="AA1574" s="24"/>
      <c r="AB1574" s="24"/>
      <c r="AC1574" s="24"/>
      <c r="AD1574" s="24"/>
      <c r="AE1574" s="24"/>
      <c r="AR1574" s="224" t="s">
        <v>273</v>
      </c>
      <c r="AT1574" s="224" t="s">
        <v>148</v>
      </c>
      <c r="AU1574" s="224" t="s">
        <v>85</v>
      </c>
      <c r="AY1574" s="3" t="s">
        <v>146</v>
      </c>
      <c r="BE1574" s="225" t="n">
        <f aca="false">IF(N1574="základní",J1574,0)</f>
        <v>0</v>
      </c>
      <c r="BF1574" s="225" t="n">
        <f aca="false">IF(N1574="snížená",J1574,0)</f>
        <v>0</v>
      </c>
      <c r="BG1574" s="225" t="n">
        <f aca="false">IF(N1574="zákl. přenesená",J1574,0)</f>
        <v>0</v>
      </c>
      <c r="BH1574" s="225" t="n">
        <f aca="false">IF(N1574="sníž. přenesená",J1574,0)</f>
        <v>0</v>
      </c>
      <c r="BI1574" s="225" t="n">
        <f aca="false">IF(N1574="nulová",J1574,0)</f>
        <v>0</v>
      </c>
      <c r="BJ1574" s="3" t="s">
        <v>83</v>
      </c>
      <c r="BK1574" s="225" t="n">
        <f aca="false">ROUND(I1574*H1574,2)</f>
        <v>0</v>
      </c>
      <c r="BL1574" s="3" t="s">
        <v>273</v>
      </c>
      <c r="BM1574" s="224" t="s">
        <v>1878</v>
      </c>
    </row>
    <row r="1575" s="195" customFormat="true" ht="22.8" hidden="false" customHeight="true" outlineLevel="0" collapsed="false">
      <c r="B1575" s="196"/>
      <c r="C1575" s="197"/>
      <c r="D1575" s="198" t="s">
        <v>74</v>
      </c>
      <c r="E1575" s="210" t="s">
        <v>1879</v>
      </c>
      <c r="F1575" s="210" t="s">
        <v>1880</v>
      </c>
      <c r="G1575" s="197"/>
      <c r="H1575" s="197"/>
      <c r="I1575" s="200"/>
      <c r="J1575" s="211" t="n">
        <f aca="false">BK1575</f>
        <v>0</v>
      </c>
      <c r="K1575" s="197"/>
      <c r="L1575" s="202"/>
      <c r="M1575" s="203"/>
      <c r="N1575" s="204"/>
      <c r="O1575" s="204"/>
      <c r="P1575" s="205" t="n">
        <f aca="false">P1576</f>
        <v>0</v>
      </c>
      <c r="Q1575" s="204"/>
      <c r="R1575" s="205" t="n">
        <f aca="false">R1576</f>
        <v>0</v>
      </c>
      <c r="S1575" s="204"/>
      <c r="T1575" s="206" t="n">
        <f aca="false">T1576</f>
        <v>0</v>
      </c>
      <c r="AR1575" s="207" t="s">
        <v>85</v>
      </c>
      <c r="AT1575" s="208" t="s">
        <v>74</v>
      </c>
      <c r="AU1575" s="208" t="s">
        <v>83</v>
      </c>
      <c r="AY1575" s="207" t="s">
        <v>146</v>
      </c>
      <c r="BK1575" s="209" t="n">
        <f aca="false">BK1576</f>
        <v>0</v>
      </c>
    </row>
    <row r="1576" s="31" customFormat="true" ht="14.4" hidden="false" customHeight="true" outlineLevel="0" collapsed="false">
      <c r="A1576" s="24"/>
      <c r="B1576" s="25"/>
      <c r="C1576" s="212" t="s">
        <v>1881</v>
      </c>
      <c r="D1576" s="212" t="s">
        <v>148</v>
      </c>
      <c r="E1576" s="213" t="s">
        <v>1882</v>
      </c>
      <c r="F1576" s="214" t="s">
        <v>1883</v>
      </c>
      <c r="G1576" s="215" t="s">
        <v>1618</v>
      </c>
      <c r="H1576" s="216" t="n">
        <v>1</v>
      </c>
      <c r="I1576" s="217"/>
      <c r="J1576" s="218" t="n">
        <f aca="false">ROUND(I1576*H1576,2)</f>
        <v>0</v>
      </c>
      <c r="K1576" s="219"/>
      <c r="L1576" s="30"/>
      <c r="M1576" s="220"/>
      <c r="N1576" s="221" t="s">
        <v>40</v>
      </c>
      <c r="O1576" s="74"/>
      <c r="P1576" s="222" t="n">
        <f aca="false">O1576*H1576</f>
        <v>0</v>
      </c>
      <c r="Q1576" s="222" t="n">
        <v>0</v>
      </c>
      <c r="R1576" s="222" t="n">
        <f aca="false">Q1576*H1576</f>
        <v>0</v>
      </c>
      <c r="S1576" s="222" t="n">
        <v>0</v>
      </c>
      <c r="T1576" s="223" t="n">
        <f aca="false">S1576*H1576</f>
        <v>0</v>
      </c>
      <c r="U1576" s="24"/>
      <c r="V1576" s="24"/>
      <c r="W1576" s="24"/>
      <c r="X1576" s="24"/>
      <c r="Y1576" s="24"/>
      <c r="Z1576" s="24"/>
      <c r="AA1576" s="24"/>
      <c r="AB1576" s="24"/>
      <c r="AC1576" s="24"/>
      <c r="AD1576" s="24"/>
      <c r="AE1576" s="24"/>
      <c r="AR1576" s="224" t="s">
        <v>273</v>
      </c>
      <c r="AT1576" s="224" t="s">
        <v>148</v>
      </c>
      <c r="AU1576" s="224" t="s">
        <v>85</v>
      </c>
      <c r="AY1576" s="3" t="s">
        <v>146</v>
      </c>
      <c r="BE1576" s="225" t="n">
        <f aca="false">IF(N1576="základní",J1576,0)</f>
        <v>0</v>
      </c>
      <c r="BF1576" s="225" t="n">
        <f aca="false">IF(N1576="snížená",J1576,0)</f>
        <v>0</v>
      </c>
      <c r="BG1576" s="225" t="n">
        <f aca="false">IF(N1576="zákl. přenesená",J1576,0)</f>
        <v>0</v>
      </c>
      <c r="BH1576" s="225" t="n">
        <f aca="false">IF(N1576="sníž. přenesená",J1576,0)</f>
        <v>0</v>
      </c>
      <c r="BI1576" s="225" t="n">
        <f aca="false">IF(N1576="nulová",J1576,0)</f>
        <v>0</v>
      </c>
      <c r="BJ1576" s="3" t="s">
        <v>83</v>
      </c>
      <c r="BK1576" s="225" t="n">
        <f aca="false">ROUND(I1576*H1576,2)</f>
        <v>0</v>
      </c>
      <c r="BL1576" s="3" t="s">
        <v>273</v>
      </c>
      <c r="BM1576" s="224" t="s">
        <v>1884</v>
      </c>
    </row>
    <row r="1577" s="195" customFormat="true" ht="22.8" hidden="false" customHeight="true" outlineLevel="0" collapsed="false">
      <c r="B1577" s="196"/>
      <c r="C1577" s="197"/>
      <c r="D1577" s="198" t="s">
        <v>74</v>
      </c>
      <c r="E1577" s="210" t="s">
        <v>1885</v>
      </c>
      <c r="F1577" s="210" t="s">
        <v>1886</v>
      </c>
      <c r="G1577" s="197"/>
      <c r="H1577" s="197"/>
      <c r="I1577" s="200"/>
      <c r="J1577" s="211" t="n">
        <f aca="false">BK1577</f>
        <v>0</v>
      </c>
      <c r="K1577" s="197"/>
      <c r="L1577" s="202"/>
      <c r="M1577" s="203"/>
      <c r="N1577" s="204"/>
      <c r="O1577" s="204"/>
      <c r="P1577" s="205" t="n">
        <f aca="false">SUM(P1578:P1588)</f>
        <v>0</v>
      </c>
      <c r="Q1577" s="204"/>
      <c r="R1577" s="205" t="n">
        <f aca="false">SUM(R1578:R1588)</f>
        <v>0.1431456</v>
      </c>
      <c r="S1577" s="204"/>
      <c r="T1577" s="206" t="n">
        <f aca="false">SUM(T1578:T1588)</f>
        <v>0</v>
      </c>
      <c r="AR1577" s="207" t="s">
        <v>85</v>
      </c>
      <c r="AT1577" s="208" t="s">
        <v>74</v>
      </c>
      <c r="AU1577" s="208" t="s">
        <v>83</v>
      </c>
      <c r="AY1577" s="207" t="s">
        <v>146</v>
      </c>
      <c r="BK1577" s="209" t="n">
        <f aca="false">SUM(BK1578:BK1588)</f>
        <v>0</v>
      </c>
    </row>
    <row r="1578" s="31" customFormat="true" ht="62.7" hidden="false" customHeight="true" outlineLevel="0" collapsed="false">
      <c r="A1578" s="24"/>
      <c r="B1578" s="25"/>
      <c r="C1578" s="212" t="s">
        <v>1887</v>
      </c>
      <c r="D1578" s="212" t="s">
        <v>148</v>
      </c>
      <c r="E1578" s="213" t="s">
        <v>1888</v>
      </c>
      <c r="F1578" s="214" t="s">
        <v>1889</v>
      </c>
      <c r="G1578" s="215" t="s">
        <v>227</v>
      </c>
      <c r="H1578" s="216" t="n">
        <v>6.045</v>
      </c>
      <c r="I1578" s="217"/>
      <c r="J1578" s="218" t="n">
        <f aca="false">ROUND(I1578*H1578,2)</f>
        <v>0</v>
      </c>
      <c r="K1578" s="219"/>
      <c r="L1578" s="30"/>
      <c r="M1578" s="220"/>
      <c r="N1578" s="221" t="s">
        <v>40</v>
      </c>
      <c r="O1578" s="74"/>
      <c r="P1578" s="222" t="n">
        <f aca="false">O1578*H1578</f>
        <v>0</v>
      </c>
      <c r="Q1578" s="222" t="n">
        <v>0.02368</v>
      </c>
      <c r="R1578" s="222" t="n">
        <f aca="false">Q1578*H1578</f>
        <v>0.1431456</v>
      </c>
      <c r="S1578" s="222" t="n">
        <v>0</v>
      </c>
      <c r="T1578" s="223" t="n">
        <f aca="false">S1578*H1578</f>
        <v>0</v>
      </c>
      <c r="U1578" s="24"/>
      <c r="V1578" s="24"/>
      <c r="W1578" s="24"/>
      <c r="X1578" s="24"/>
      <c r="Y1578" s="24"/>
      <c r="Z1578" s="24"/>
      <c r="AA1578" s="24"/>
      <c r="AB1578" s="24"/>
      <c r="AC1578" s="24"/>
      <c r="AD1578" s="24"/>
      <c r="AE1578" s="24"/>
      <c r="AR1578" s="224" t="s">
        <v>273</v>
      </c>
      <c r="AT1578" s="224" t="s">
        <v>148</v>
      </c>
      <c r="AU1578" s="224" t="s">
        <v>85</v>
      </c>
      <c r="AY1578" s="3" t="s">
        <v>146</v>
      </c>
      <c r="BE1578" s="225" t="n">
        <f aca="false">IF(N1578="základní",J1578,0)</f>
        <v>0</v>
      </c>
      <c r="BF1578" s="225" t="n">
        <f aca="false">IF(N1578="snížená",J1578,0)</f>
        <v>0</v>
      </c>
      <c r="BG1578" s="225" t="n">
        <f aca="false">IF(N1578="zákl. přenesená",J1578,0)</f>
        <v>0</v>
      </c>
      <c r="BH1578" s="225" t="n">
        <f aca="false">IF(N1578="sníž. přenesená",J1578,0)</f>
        <v>0</v>
      </c>
      <c r="BI1578" s="225" t="n">
        <f aca="false">IF(N1578="nulová",J1578,0)</f>
        <v>0</v>
      </c>
      <c r="BJ1578" s="3" t="s">
        <v>83</v>
      </c>
      <c r="BK1578" s="225" t="n">
        <f aca="false">ROUND(I1578*H1578,2)</f>
        <v>0</v>
      </c>
      <c r="BL1578" s="3" t="s">
        <v>273</v>
      </c>
      <c r="BM1578" s="224" t="s">
        <v>1890</v>
      </c>
    </row>
    <row r="1579" s="226" customFormat="true" ht="12.8" hidden="false" customHeight="false" outlineLevel="0" collapsed="false">
      <c r="B1579" s="227"/>
      <c r="C1579" s="228"/>
      <c r="D1579" s="229" t="s">
        <v>154</v>
      </c>
      <c r="E1579" s="230"/>
      <c r="F1579" s="231" t="s">
        <v>1891</v>
      </c>
      <c r="G1579" s="228"/>
      <c r="H1579" s="232" t="n">
        <v>0.274</v>
      </c>
      <c r="I1579" s="233"/>
      <c r="J1579" s="228"/>
      <c r="K1579" s="228"/>
      <c r="L1579" s="234"/>
      <c r="M1579" s="235"/>
      <c r="N1579" s="236"/>
      <c r="O1579" s="236"/>
      <c r="P1579" s="236"/>
      <c r="Q1579" s="236"/>
      <c r="R1579" s="236"/>
      <c r="S1579" s="236"/>
      <c r="T1579" s="237"/>
      <c r="AT1579" s="238" t="s">
        <v>154</v>
      </c>
      <c r="AU1579" s="238" t="s">
        <v>85</v>
      </c>
      <c r="AV1579" s="226" t="s">
        <v>85</v>
      </c>
      <c r="AW1579" s="226" t="s">
        <v>31</v>
      </c>
      <c r="AX1579" s="226" t="s">
        <v>75</v>
      </c>
      <c r="AY1579" s="238" t="s">
        <v>146</v>
      </c>
    </row>
    <row r="1580" s="226" customFormat="true" ht="12.8" hidden="false" customHeight="false" outlineLevel="0" collapsed="false">
      <c r="B1580" s="227"/>
      <c r="C1580" s="228"/>
      <c r="D1580" s="229" t="s">
        <v>154</v>
      </c>
      <c r="E1580" s="230"/>
      <c r="F1580" s="231" t="s">
        <v>1892</v>
      </c>
      <c r="G1580" s="228"/>
      <c r="H1580" s="232" t="n">
        <v>0.894</v>
      </c>
      <c r="I1580" s="233"/>
      <c r="J1580" s="228"/>
      <c r="K1580" s="228"/>
      <c r="L1580" s="234"/>
      <c r="M1580" s="235"/>
      <c r="N1580" s="236"/>
      <c r="O1580" s="236"/>
      <c r="P1580" s="236"/>
      <c r="Q1580" s="236"/>
      <c r="R1580" s="236"/>
      <c r="S1580" s="236"/>
      <c r="T1580" s="237"/>
      <c r="AT1580" s="238" t="s">
        <v>154</v>
      </c>
      <c r="AU1580" s="238" t="s">
        <v>85</v>
      </c>
      <c r="AV1580" s="226" t="s">
        <v>85</v>
      </c>
      <c r="AW1580" s="226" t="s">
        <v>31</v>
      </c>
      <c r="AX1580" s="226" t="s">
        <v>75</v>
      </c>
      <c r="AY1580" s="238" t="s">
        <v>146</v>
      </c>
    </row>
    <row r="1581" s="226" customFormat="true" ht="12.8" hidden="false" customHeight="false" outlineLevel="0" collapsed="false">
      <c r="B1581" s="227"/>
      <c r="C1581" s="228"/>
      <c r="D1581" s="229" t="s">
        <v>154</v>
      </c>
      <c r="E1581" s="230"/>
      <c r="F1581" s="231" t="s">
        <v>1893</v>
      </c>
      <c r="G1581" s="228"/>
      <c r="H1581" s="232" t="n">
        <v>0.125</v>
      </c>
      <c r="I1581" s="233"/>
      <c r="J1581" s="228"/>
      <c r="K1581" s="228"/>
      <c r="L1581" s="234"/>
      <c r="M1581" s="235"/>
      <c r="N1581" s="236"/>
      <c r="O1581" s="236"/>
      <c r="P1581" s="236"/>
      <c r="Q1581" s="236"/>
      <c r="R1581" s="236"/>
      <c r="S1581" s="236"/>
      <c r="T1581" s="237"/>
      <c r="AT1581" s="238" t="s">
        <v>154</v>
      </c>
      <c r="AU1581" s="238" t="s">
        <v>85</v>
      </c>
      <c r="AV1581" s="226" t="s">
        <v>85</v>
      </c>
      <c r="AW1581" s="226" t="s">
        <v>31</v>
      </c>
      <c r="AX1581" s="226" t="s">
        <v>75</v>
      </c>
      <c r="AY1581" s="238" t="s">
        <v>146</v>
      </c>
    </row>
    <row r="1582" s="226" customFormat="true" ht="12.8" hidden="false" customHeight="false" outlineLevel="0" collapsed="false">
      <c r="B1582" s="227"/>
      <c r="C1582" s="228"/>
      <c r="D1582" s="229" t="s">
        <v>154</v>
      </c>
      <c r="E1582" s="230"/>
      <c r="F1582" s="231" t="s">
        <v>1894</v>
      </c>
      <c r="G1582" s="228"/>
      <c r="H1582" s="232" t="n">
        <v>1.2</v>
      </c>
      <c r="I1582" s="233"/>
      <c r="J1582" s="228"/>
      <c r="K1582" s="228"/>
      <c r="L1582" s="234"/>
      <c r="M1582" s="235"/>
      <c r="N1582" s="236"/>
      <c r="O1582" s="236"/>
      <c r="P1582" s="236"/>
      <c r="Q1582" s="236"/>
      <c r="R1582" s="236"/>
      <c r="S1582" s="236"/>
      <c r="T1582" s="237"/>
      <c r="AT1582" s="238" t="s">
        <v>154</v>
      </c>
      <c r="AU1582" s="238" t="s">
        <v>85</v>
      </c>
      <c r="AV1582" s="226" t="s">
        <v>85</v>
      </c>
      <c r="AW1582" s="226" t="s">
        <v>31</v>
      </c>
      <c r="AX1582" s="226" t="s">
        <v>75</v>
      </c>
      <c r="AY1582" s="238" t="s">
        <v>146</v>
      </c>
    </row>
    <row r="1583" s="226" customFormat="true" ht="12.8" hidden="false" customHeight="false" outlineLevel="0" collapsed="false">
      <c r="B1583" s="227"/>
      <c r="C1583" s="228"/>
      <c r="D1583" s="229" t="s">
        <v>154</v>
      </c>
      <c r="E1583" s="230"/>
      <c r="F1583" s="231" t="s">
        <v>1895</v>
      </c>
      <c r="G1583" s="228"/>
      <c r="H1583" s="232" t="n">
        <v>0.66</v>
      </c>
      <c r="I1583" s="233"/>
      <c r="J1583" s="228"/>
      <c r="K1583" s="228"/>
      <c r="L1583" s="234"/>
      <c r="M1583" s="235"/>
      <c r="N1583" s="236"/>
      <c r="O1583" s="236"/>
      <c r="P1583" s="236"/>
      <c r="Q1583" s="236"/>
      <c r="R1583" s="236"/>
      <c r="S1583" s="236"/>
      <c r="T1583" s="237"/>
      <c r="AT1583" s="238" t="s">
        <v>154</v>
      </c>
      <c r="AU1583" s="238" t="s">
        <v>85</v>
      </c>
      <c r="AV1583" s="226" t="s">
        <v>85</v>
      </c>
      <c r="AW1583" s="226" t="s">
        <v>31</v>
      </c>
      <c r="AX1583" s="226" t="s">
        <v>75</v>
      </c>
      <c r="AY1583" s="238" t="s">
        <v>146</v>
      </c>
    </row>
    <row r="1584" s="226" customFormat="true" ht="12.8" hidden="false" customHeight="false" outlineLevel="0" collapsed="false">
      <c r="B1584" s="227"/>
      <c r="C1584" s="228"/>
      <c r="D1584" s="229" t="s">
        <v>154</v>
      </c>
      <c r="E1584" s="230"/>
      <c r="F1584" s="231" t="s">
        <v>1896</v>
      </c>
      <c r="G1584" s="228"/>
      <c r="H1584" s="232" t="n">
        <v>1.956</v>
      </c>
      <c r="I1584" s="233"/>
      <c r="J1584" s="228"/>
      <c r="K1584" s="228"/>
      <c r="L1584" s="234"/>
      <c r="M1584" s="235"/>
      <c r="N1584" s="236"/>
      <c r="O1584" s="236"/>
      <c r="P1584" s="236"/>
      <c r="Q1584" s="236"/>
      <c r="R1584" s="236"/>
      <c r="S1584" s="236"/>
      <c r="T1584" s="237"/>
      <c r="AT1584" s="238" t="s">
        <v>154</v>
      </c>
      <c r="AU1584" s="238" t="s">
        <v>85</v>
      </c>
      <c r="AV1584" s="226" t="s">
        <v>85</v>
      </c>
      <c r="AW1584" s="226" t="s">
        <v>31</v>
      </c>
      <c r="AX1584" s="226" t="s">
        <v>75</v>
      </c>
      <c r="AY1584" s="238" t="s">
        <v>146</v>
      </c>
    </row>
    <row r="1585" s="226" customFormat="true" ht="12.8" hidden="false" customHeight="false" outlineLevel="0" collapsed="false">
      <c r="B1585" s="227"/>
      <c r="C1585" s="228"/>
      <c r="D1585" s="229" t="s">
        <v>154</v>
      </c>
      <c r="E1585" s="230"/>
      <c r="F1585" s="231" t="s">
        <v>1897</v>
      </c>
      <c r="G1585" s="228"/>
      <c r="H1585" s="232" t="n">
        <v>0.192</v>
      </c>
      <c r="I1585" s="233"/>
      <c r="J1585" s="228"/>
      <c r="K1585" s="228"/>
      <c r="L1585" s="234"/>
      <c r="M1585" s="235"/>
      <c r="N1585" s="236"/>
      <c r="O1585" s="236"/>
      <c r="P1585" s="236"/>
      <c r="Q1585" s="236"/>
      <c r="R1585" s="236"/>
      <c r="S1585" s="236"/>
      <c r="T1585" s="237"/>
      <c r="AT1585" s="238" t="s">
        <v>154</v>
      </c>
      <c r="AU1585" s="238" t="s">
        <v>85</v>
      </c>
      <c r="AV1585" s="226" t="s">
        <v>85</v>
      </c>
      <c r="AW1585" s="226" t="s">
        <v>31</v>
      </c>
      <c r="AX1585" s="226" t="s">
        <v>75</v>
      </c>
      <c r="AY1585" s="238" t="s">
        <v>146</v>
      </c>
    </row>
    <row r="1586" s="226" customFormat="true" ht="12.8" hidden="false" customHeight="false" outlineLevel="0" collapsed="false">
      <c r="B1586" s="227"/>
      <c r="C1586" s="228"/>
      <c r="D1586" s="229" t="s">
        <v>154</v>
      </c>
      <c r="E1586" s="230"/>
      <c r="F1586" s="231" t="s">
        <v>1898</v>
      </c>
      <c r="G1586" s="228"/>
      <c r="H1586" s="232" t="n">
        <v>0.744</v>
      </c>
      <c r="I1586" s="233"/>
      <c r="J1586" s="228"/>
      <c r="K1586" s="228"/>
      <c r="L1586" s="234"/>
      <c r="M1586" s="235"/>
      <c r="N1586" s="236"/>
      <c r="O1586" s="236"/>
      <c r="P1586" s="236"/>
      <c r="Q1586" s="236"/>
      <c r="R1586" s="236"/>
      <c r="S1586" s="236"/>
      <c r="T1586" s="237"/>
      <c r="AT1586" s="238" t="s">
        <v>154</v>
      </c>
      <c r="AU1586" s="238" t="s">
        <v>85</v>
      </c>
      <c r="AV1586" s="226" t="s">
        <v>85</v>
      </c>
      <c r="AW1586" s="226" t="s">
        <v>31</v>
      </c>
      <c r="AX1586" s="226" t="s">
        <v>75</v>
      </c>
      <c r="AY1586" s="238" t="s">
        <v>146</v>
      </c>
    </row>
    <row r="1587" s="239" customFormat="true" ht="12.8" hidden="false" customHeight="false" outlineLevel="0" collapsed="false">
      <c r="B1587" s="240"/>
      <c r="C1587" s="241"/>
      <c r="D1587" s="229" t="s">
        <v>154</v>
      </c>
      <c r="E1587" s="242"/>
      <c r="F1587" s="243" t="s">
        <v>159</v>
      </c>
      <c r="G1587" s="241"/>
      <c r="H1587" s="244" t="n">
        <v>6.045</v>
      </c>
      <c r="I1587" s="245"/>
      <c r="J1587" s="241"/>
      <c r="K1587" s="241"/>
      <c r="L1587" s="246"/>
      <c r="M1587" s="247"/>
      <c r="N1587" s="248"/>
      <c r="O1587" s="248"/>
      <c r="P1587" s="248"/>
      <c r="Q1587" s="248"/>
      <c r="R1587" s="248"/>
      <c r="S1587" s="248"/>
      <c r="T1587" s="249"/>
      <c r="AT1587" s="250" t="s">
        <v>154</v>
      </c>
      <c r="AU1587" s="250" t="s">
        <v>85</v>
      </c>
      <c r="AV1587" s="239" t="s">
        <v>152</v>
      </c>
      <c r="AW1587" s="239" t="s">
        <v>31</v>
      </c>
      <c r="AX1587" s="239" t="s">
        <v>83</v>
      </c>
      <c r="AY1587" s="250" t="s">
        <v>146</v>
      </c>
    </row>
    <row r="1588" s="31" customFormat="true" ht="24.15" hidden="false" customHeight="true" outlineLevel="0" collapsed="false">
      <c r="A1588" s="24"/>
      <c r="B1588" s="25"/>
      <c r="C1588" s="212" t="s">
        <v>1899</v>
      </c>
      <c r="D1588" s="212" t="s">
        <v>148</v>
      </c>
      <c r="E1588" s="213" t="s">
        <v>1900</v>
      </c>
      <c r="F1588" s="214" t="s">
        <v>1901</v>
      </c>
      <c r="G1588" s="215" t="s">
        <v>1702</v>
      </c>
      <c r="H1588" s="274"/>
      <c r="I1588" s="217"/>
      <c r="J1588" s="218" t="n">
        <f aca="false">ROUND(I1588*H1588,2)</f>
        <v>0</v>
      </c>
      <c r="K1588" s="219"/>
      <c r="L1588" s="30"/>
      <c r="M1588" s="220"/>
      <c r="N1588" s="221" t="s">
        <v>40</v>
      </c>
      <c r="O1588" s="74"/>
      <c r="P1588" s="222" t="n">
        <f aca="false">O1588*H1588</f>
        <v>0</v>
      </c>
      <c r="Q1588" s="222" t="n">
        <v>0</v>
      </c>
      <c r="R1588" s="222" t="n">
        <f aca="false">Q1588*H1588</f>
        <v>0</v>
      </c>
      <c r="S1588" s="222" t="n">
        <v>0</v>
      </c>
      <c r="T1588" s="223" t="n">
        <f aca="false">S1588*H1588</f>
        <v>0</v>
      </c>
      <c r="U1588" s="24"/>
      <c r="V1588" s="24"/>
      <c r="W1588" s="24"/>
      <c r="X1588" s="24"/>
      <c r="Y1588" s="24"/>
      <c r="Z1588" s="24"/>
      <c r="AA1588" s="24"/>
      <c r="AB1588" s="24"/>
      <c r="AC1588" s="24"/>
      <c r="AD1588" s="24"/>
      <c r="AE1588" s="24"/>
      <c r="AR1588" s="224" t="s">
        <v>273</v>
      </c>
      <c r="AT1588" s="224" t="s">
        <v>148</v>
      </c>
      <c r="AU1588" s="224" t="s">
        <v>85</v>
      </c>
      <c r="AY1588" s="3" t="s">
        <v>146</v>
      </c>
      <c r="BE1588" s="225" t="n">
        <f aca="false">IF(N1588="základní",J1588,0)</f>
        <v>0</v>
      </c>
      <c r="BF1588" s="225" t="n">
        <f aca="false">IF(N1588="snížená",J1588,0)</f>
        <v>0</v>
      </c>
      <c r="BG1588" s="225" t="n">
        <f aca="false">IF(N1588="zákl. přenesená",J1588,0)</f>
        <v>0</v>
      </c>
      <c r="BH1588" s="225" t="n">
        <f aca="false">IF(N1588="sníž. přenesená",J1588,0)</f>
        <v>0</v>
      </c>
      <c r="BI1588" s="225" t="n">
        <f aca="false">IF(N1588="nulová",J1588,0)</f>
        <v>0</v>
      </c>
      <c r="BJ1588" s="3" t="s">
        <v>83</v>
      </c>
      <c r="BK1588" s="225" t="n">
        <f aca="false">ROUND(I1588*H1588,2)</f>
        <v>0</v>
      </c>
      <c r="BL1588" s="3" t="s">
        <v>273</v>
      </c>
      <c r="BM1588" s="224" t="s">
        <v>1902</v>
      </c>
    </row>
    <row r="1589" s="195" customFormat="true" ht="22.8" hidden="false" customHeight="true" outlineLevel="0" collapsed="false">
      <c r="B1589" s="196"/>
      <c r="C1589" s="197"/>
      <c r="D1589" s="198" t="s">
        <v>74</v>
      </c>
      <c r="E1589" s="210" t="s">
        <v>1903</v>
      </c>
      <c r="F1589" s="210" t="s">
        <v>1904</v>
      </c>
      <c r="G1589" s="197"/>
      <c r="H1589" s="197"/>
      <c r="I1589" s="200"/>
      <c r="J1589" s="211" t="n">
        <f aca="false">BK1589</f>
        <v>0</v>
      </c>
      <c r="K1589" s="197"/>
      <c r="L1589" s="202"/>
      <c r="M1589" s="203"/>
      <c r="N1589" s="204"/>
      <c r="O1589" s="204"/>
      <c r="P1589" s="205" t="n">
        <f aca="false">SUM(P1590:P1625)</f>
        <v>0</v>
      </c>
      <c r="Q1589" s="204"/>
      <c r="R1589" s="205" t="n">
        <f aca="false">SUM(R1590:R1625)</f>
        <v>6.16020005</v>
      </c>
      <c r="S1589" s="204"/>
      <c r="T1589" s="206" t="n">
        <f aca="false">SUM(T1590:T1625)</f>
        <v>0</v>
      </c>
      <c r="AR1589" s="207" t="s">
        <v>85</v>
      </c>
      <c r="AT1589" s="208" t="s">
        <v>74</v>
      </c>
      <c r="AU1589" s="208" t="s">
        <v>83</v>
      </c>
      <c r="AY1589" s="207" t="s">
        <v>146</v>
      </c>
      <c r="BK1589" s="209" t="n">
        <f aca="false">SUM(BK1590:BK1625)</f>
        <v>0</v>
      </c>
    </row>
    <row r="1590" s="31" customFormat="true" ht="24.15" hidden="false" customHeight="true" outlineLevel="0" collapsed="false">
      <c r="A1590" s="24"/>
      <c r="B1590" s="25"/>
      <c r="C1590" s="212" t="s">
        <v>1905</v>
      </c>
      <c r="D1590" s="212" t="s">
        <v>148</v>
      </c>
      <c r="E1590" s="213" t="s">
        <v>1906</v>
      </c>
      <c r="F1590" s="214" t="s">
        <v>1907</v>
      </c>
      <c r="G1590" s="215" t="s">
        <v>227</v>
      </c>
      <c r="H1590" s="216" t="n">
        <v>34.14</v>
      </c>
      <c r="I1590" s="217"/>
      <c r="J1590" s="218" t="n">
        <f aca="false">ROUND(I1590*H1590,2)</f>
        <v>0</v>
      </c>
      <c r="K1590" s="219"/>
      <c r="L1590" s="30"/>
      <c r="M1590" s="220"/>
      <c r="N1590" s="221" t="s">
        <v>40</v>
      </c>
      <c r="O1590" s="74"/>
      <c r="P1590" s="222" t="n">
        <f aca="false">O1590*H1590</f>
        <v>0</v>
      </c>
      <c r="Q1590" s="222" t="n">
        <v>0.02052</v>
      </c>
      <c r="R1590" s="222" t="n">
        <f aca="false">Q1590*H1590</f>
        <v>0.7005528</v>
      </c>
      <c r="S1590" s="222" t="n">
        <v>0</v>
      </c>
      <c r="T1590" s="223" t="n">
        <f aca="false">S1590*H1590</f>
        <v>0</v>
      </c>
      <c r="U1590" s="24"/>
      <c r="V1590" s="24"/>
      <c r="W1590" s="24"/>
      <c r="X1590" s="24"/>
      <c r="Y1590" s="24"/>
      <c r="Z1590" s="24"/>
      <c r="AA1590" s="24"/>
      <c r="AB1590" s="24"/>
      <c r="AC1590" s="24"/>
      <c r="AD1590" s="24"/>
      <c r="AE1590" s="24"/>
      <c r="AR1590" s="224" t="s">
        <v>273</v>
      </c>
      <c r="AT1590" s="224" t="s">
        <v>148</v>
      </c>
      <c r="AU1590" s="224" t="s">
        <v>85</v>
      </c>
      <c r="AY1590" s="3" t="s">
        <v>146</v>
      </c>
      <c r="BE1590" s="225" t="n">
        <f aca="false">IF(N1590="základní",J1590,0)</f>
        <v>0</v>
      </c>
      <c r="BF1590" s="225" t="n">
        <f aca="false">IF(N1590="snížená",J1590,0)</f>
        <v>0</v>
      </c>
      <c r="BG1590" s="225" t="n">
        <f aca="false">IF(N1590="zákl. přenesená",J1590,0)</f>
        <v>0</v>
      </c>
      <c r="BH1590" s="225" t="n">
        <f aca="false">IF(N1590="sníž. přenesená",J1590,0)</f>
        <v>0</v>
      </c>
      <c r="BI1590" s="225" t="n">
        <f aca="false">IF(N1590="nulová",J1590,0)</f>
        <v>0</v>
      </c>
      <c r="BJ1590" s="3" t="s">
        <v>83</v>
      </c>
      <c r="BK1590" s="225" t="n">
        <f aca="false">ROUND(I1590*H1590,2)</f>
        <v>0</v>
      </c>
      <c r="BL1590" s="3" t="s">
        <v>273</v>
      </c>
      <c r="BM1590" s="224" t="s">
        <v>1908</v>
      </c>
    </row>
    <row r="1591" s="226" customFormat="true" ht="12.8" hidden="false" customHeight="false" outlineLevel="0" collapsed="false">
      <c r="B1591" s="227"/>
      <c r="C1591" s="228"/>
      <c r="D1591" s="229" t="s">
        <v>154</v>
      </c>
      <c r="E1591" s="230"/>
      <c r="F1591" s="231" t="s">
        <v>1909</v>
      </c>
      <c r="G1591" s="228"/>
      <c r="H1591" s="232" t="n">
        <v>7.32</v>
      </c>
      <c r="I1591" s="233"/>
      <c r="J1591" s="228"/>
      <c r="K1591" s="228"/>
      <c r="L1591" s="234"/>
      <c r="M1591" s="235"/>
      <c r="N1591" s="236"/>
      <c r="O1591" s="236"/>
      <c r="P1591" s="236"/>
      <c r="Q1591" s="236"/>
      <c r="R1591" s="236"/>
      <c r="S1591" s="236"/>
      <c r="T1591" s="237"/>
      <c r="AT1591" s="238" t="s">
        <v>154</v>
      </c>
      <c r="AU1591" s="238" t="s">
        <v>85</v>
      </c>
      <c r="AV1591" s="226" t="s">
        <v>85</v>
      </c>
      <c r="AW1591" s="226" t="s">
        <v>31</v>
      </c>
      <c r="AX1591" s="226" t="s">
        <v>75</v>
      </c>
      <c r="AY1591" s="238" t="s">
        <v>146</v>
      </c>
    </row>
    <row r="1592" s="226" customFormat="true" ht="12.8" hidden="false" customHeight="false" outlineLevel="0" collapsed="false">
      <c r="B1592" s="227"/>
      <c r="C1592" s="228"/>
      <c r="D1592" s="229" t="s">
        <v>154</v>
      </c>
      <c r="E1592" s="230"/>
      <c r="F1592" s="231" t="s">
        <v>1910</v>
      </c>
      <c r="G1592" s="228"/>
      <c r="H1592" s="232" t="n">
        <v>2.44</v>
      </c>
      <c r="I1592" s="233"/>
      <c r="J1592" s="228"/>
      <c r="K1592" s="228"/>
      <c r="L1592" s="234"/>
      <c r="M1592" s="235"/>
      <c r="N1592" s="236"/>
      <c r="O1592" s="236"/>
      <c r="P1592" s="236"/>
      <c r="Q1592" s="236"/>
      <c r="R1592" s="236"/>
      <c r="S1592" s="236"/>
      <c r="T1592" s="237"/>
      <c r="AT1592" s="238" t="s">
        <v>154</v>
      </c>
      <c r="AU1592" s="238" t="s">
        <v>85</v>
      </c>
      <c r="AV1592" s="226" t="s">
        <v>85</v>
      </c>
      <c r="AW1592" s="226" t="s">
        <v>31</v>
      </c>
      <c r="AX1592" s="226" t="s">
        <v>75</v>
      </c>
      <c r="AY1592" s="238" t="s">
        <v>146</v>
      </c>
    </row>
    <row r="1593" s="251" customFormat="true" ht="12.8" hidden="false" customHeight="false" outlineLevel="0" collapsed="false">
      <c r="B1593" s="252"/>
      <c r="C1593" s="253"/>
      <c r="D1593" s="229" t="s">
        <v>154</v>
      </c>
      <c r="E1593" s="254"/>
      <c r="F1593" s="255" t="s">
        <v>1128</v>
      </c>
      <c r="G1593" s="253"/>
      <c r="H1593" s="256" t="n">
        <v>9.76</v>
      </c>
      <c r="I1593" s="257"/>
      <c r="J1593" s="253"/>
      <c r="K1593" s="253"/>
      <c r="L1593" s="258"/>
      <c r="M1593" s="259"/>
      <c r="N1593" s="260"/>
      <c r="O1593" s="260"/>
      <c r="P1593" s="260"/>
      <c r="Q1593" s="260"/>
      <c r="R1593" s="260"/>
      <c r="S1593" s="260"/>
      <c r="T1593" s="261"/>
      <c r="AT1593" s="262" t="s">
        <v>154</v>
      </c>
      <c r="AU1593" s="262" t="s">
        <v>85</v>
      </c>
      <c r="AV1593" s="251" t="s">
        <v>160</v>
      </c>
      <c r="AW1593" s="251" t="s">
        <v>31</v>
      </c>
      <c r="AX1593" s="251" t="s">
        <v>75</v>
      </c>
      <c r="AY1593" s="262" t="s">
        <v>146</v>
      </c>
    </row>
    <row r="1594" s="226" customFormat="true" ht="12.8" hidden="false" customHeight="false" outlineLevel="0" collapsed="false">
      <c r="B1594" s="227"/>
      <c r="C1594" s="228"/>
      <c r="D1594" s="229" t="s">
        <v>154</v>
      </c>
      <c r="E1594" s="230"/>
      <c r="F1594" s="231" t="s">
        <v>1911</v>
      </c>
      <c r="G1594" s="228"/>
      <c r="H1594" s="232" t="n">
        <v>6.36</v>
      </c>
      <c r="I1594" s="233"/>
      <c r="J1594" s="228"/>
      <c r="K1594" s="228"/>
      <c r="L1594" s="234"/>
      <c r="M1594" s="235"/>
      <c r="N1594" s="236"/>
      <c r="O1594" s="236"/>
      <c r="P1594" s="236"/>
      <c r="Q1594" s="236"/>
      <c r="R1594" s="236"/>
      <c r="S1594" s="236"/>
      <c r="T1594" s="237"/>
      <c r="AT1594" s="238" t="s">
        <v>154</v>
      </c>
      <c r="AU1594" s="238" t="s">
        <v>85</v>
      </c>
      <c r="AV1594" s="226" t="s">
        <v>85</v>
      </c>
      <c r="AW1594" s="226" t="s">
        <v>31</v>
      </c>
      <c r="AX1594" s="226" t="s">
        <v>75</v>
      </c>
      <c r="AY1594" s="238" t="s">
        <v>146</v>
      </c>
    </row>
    <row r="1595" s="226" customFormat="true" ht="12.8" hidden="false" customHeight="false" outlineLevel="0" collapsed="false">
      <c r="B1595" s="227"/>
      <c r="C1595" s="228"/>
      <c r="D1595" s="229" t="s">
        <v>154</v>
      </c>
      <c r="E1595" s="230"/>
      <c r="F1595" s="231" t="s">
        <v>1912</v>
      </c>
      <c r="G1595" s="228"/>
      <c r="H1595" s="232" t="n">
        <v>2.12</v>
      </c>
      <c r="I1595" s="233"/>
      <c r="J1595" s="228"/>
      <c r="K1595" s="228"/>
      <c r="L1595" s="234"/>
      <c r="M1595" s="235"/>
      <c r="N1595" s="236"/>
      <c r="O1595" s="236"/>
      <c r="P1595" s="236"/>
      <c r="Q1595" s="236"/>
      <c r="R1595" s="236"/>
      <c r="S1595" s="236"/>
      <c r="T1595" s="237"/>
      <c r="AT1595" s="238" t="s">
        <v>154</v>
      </c>
      <c r="AU1595" s="238" t="s">
        <v>85</v>
      </c>
      <c r="AV1595" s="226" t="s">
        <v>85</v>
      </c>
      <c r="AW1595" s="226" t="s">
        <v>31</v>
      </c>
      <c r="AX1595" s="226" t="s">
        <v>75</v>
      </c>
      <c r="AY1595" s="238" t="s">
        <v>146</v>
      </c>
    </row>
    <row r="1596" s="251" customFormat="true" ht="12.8" hidden="false" customHeight="false" outlineLevel="0" collapsed="false">
      <c r="B1596" s="252"/>
      <c r="C1596" s="253"/>
      <c r="D1596" s="229" t="s">
        <v>154</v>
      </c>
      <c r="E1596" s="254"/>
      <c r="F1596" s="255" t="s">
        <v>1576</v>
      </c>
      <c r="G1596" s="253"/>
      <c r="H1596" s="256" t="n">
        <v>8.48</v>
      </c>
      <c r="I1596" s="257"/>
      <c r="J1596" s="253"/>
      <c r="K1596" s="253"/>
      <c r="L1596" s="258"/>
      <c r="M1596" s="259"/>
      <c r="N1596" s="260"/>
      <c r="O1596" s="260"/>
      <c r="P1596" s="260"/>
      <c r="Q1596" s="260"/>
      <c r="R1596" s="260"/>
      <c r="S1596" s="260"/>
      <c r="T1596" s="261"/>
      <c r="AT1596" s="262" t="s">
        <v>154</v>
      </c>
      <c r="AU1596" s="262" t="s">
        <v>85</v>
      </c>
      <c r="AV1596" s="251" t="s">
        <v>160</v>
      </c>
      <c r="AW1596" s="251" t="s">
        <v>31</v>
      </c>
      <c r="AX1596" s="251" t="s">
        <v>75</v>
      </c>
      <c r="AY1596" s="262" t="s">
        <v>146</v>
      </c>
    </row>
    <row r="1597" s="226" customFormat="true" ht="12.8" hidden="false" customHeight="false" outlineLevel="0" collapsed="false">
      <c r="B1597" s="227"/>
      <c r="C1597" s="228"/>
      <c r="D1597" s="229" t="s">
        <v>154</v>
      </c>
      <c r="E1597" s="230"/>
      <c r="F1597" s="231" t="s">
        <v>1913</v>
      </c>
      <c r="G1597" s="228"/>
      <c r="H1597" s="232" t="n">
        <v>8.1</v>
      </c>
      <c r="I1597" s="233"/>
      <c r="J1597" s="228"/>
      <c r="K1597" s="228"/>
      <c r="L1597" s="234"/>
      <c r="M1597" s="235"/>
      <c r="N1597" s="236"/>
      <c r="O1597" s="236"/>
      <c r="P1597" s="236"/>
      <c r="Q1597" s="236"/>
      <c r="R1597" s="236"/>
      <c r="S1597" s="236"/>
      <c r="T1597" s="237"/>
      <c r="AT1597" s="238" t="s">
        <v>154</v>
      </c>
      <c r="AU1597" s="238" t="s">
        <v>85</v>
      </c>
      <c r="AV1597" s="226" t="s">
        <v>85</v>
      </c>
      <c r="AW1597" s="226" t="s">
        <v>31</v>
      </c>
      <c r="AX1597" s="226" t="s">
        <v>75</v>
      </c>
      <c r="AY1597" s="238" t="s">
        <v>146</v>
      </c>
    </row>
    <row r="1598" s="226" customFormat="true" ht="12.8" hidden="false" customHeight="false" outlineLevel="0" collapsed="false">
      <c r="B1598" s="227"/>
      <c r="C1598" s="228"/>
      <c r="D1598" s="229" t="s">
        <v>154</v>
      </c>
      <c r="E1598" s="230"/>
      <c r="F1598" s="231" t="s">
        <v>1914</v>
      </c>
      <c r="G1598" s="228"/>
      <c r="H1598" s="232" t="n">
        <v>1.35</v>
      </c>
      <c r="I1598" s="233"/>
      <c r="J1598" s="228"/>
      <c r="K1598" s="228"/>
      <c r="L1598" s="234"/>
      <c r="M1598" s="235"/>
      <c r="N1598" s="236"/>
      <c r="O1598" s="236"/>
      <c r="P1598" s="236"/>
      <c r="Q1598" s="236"/>
      <c r="R1598" s="236"/>
      <c r="S1598" s="236"/>
      <c r="T1598" s="237"/>
      <c r="AT1598" s="238" t="s">
        <v>154</v>
      </c>
      <c r="AU1598" s="238" t="s">
        <v>85</v>
      </c>
      <c r="AV1598" s="226" t="s">
        <v>85</v>
      </c>
      <c r="AW1598" s="226" t="s">
        <v>31</v>
      </c>
      <c r="AX1598" s="226" t="s">
        <v>75</v>
      </c>
      <c r="AY1598" s="238" t="s">
        <v>146</v>
      </c>
    </row>
    <row r="1599" s="226" customFormat="true" ht="12.8" hidden="false" customHeight="false" outlineLevel="0" collapsed="false">
      <c r="B1599" s="227"/>
      <c r="C1599" s="228"/>
      <c r="D1599" s="229" t="s">
        <v>154</v>
      </c>
      <c r="E1599" s="230"/>
      <c r="F1599" s="231" t="s">
        <v>1915</v>
      </c>
      <c r="G1599" s="228"/>
      <c r="H1599" s="232" t="n">
        <v>1.95</v>
      </c>
      <c r="I1599" s="233"/>
      <c r="J1599" s="228"/>
      <c r="K1599" s="228"/>
      <c r="L1599" s="234"/>
      <c r="M1599" s="235"/>
      <c r="N1599" s="236"/>
      <c r="O1599" s="236"/>
      <c r="P1599" s="236"/>
      <c r="Q1599" s="236"/>
      <c r="R1599" s="236"/>
      <c r="S1599" s="236"/>
      <c r="T1599" s="237"/>
      <c r="AT1599" s="238" t="s">
        <v>154</v>
      </c>
      <c r="AU1599" s="238" t="s">
        <v>85</v>
      </c>
      <c r="AV1599" s="226" t="s">
        <v>85</v>
      </c>
      <c r="AW1599" s="226" t="s">
        <v>31</v>
      </c>
      <c r="AX1599" s="226" t="s">
        <v>75</v>
      </c>
      <c r="AY1599" s="238" t="s">
        <v>146</v>
      </c>
    </row>
    <row r="1600" s="226" customFormat="true" ht="12.8" hidden="false" customHeight="false" outlineLevel="0" collapsed="false">
      <c r="B1600" s="227"/>
      <c r="C1600" s="228"/>
      <c r="D1600" s="229" t="s">
        <v>154</v>
      </c>
      <c r="E1600" s="230"/>
      <c r="F1600" s="231" t="s">
        <v>1916</v>
      </c>
      <c r="G1600" s="228"/>
      <c r="H1600" s="232" t="n">
        <v>1.65</v>
      </c>
      <c r="I1600" s="233"/>
      <c r="J1600" s="228"/>
      <c r="K1600" s="228"/>
      <c r="L1600" s="234"/>
      <c r="M1600" s="235"/>
      <c r="N1600" s="236"/>
      <c r="O1600" s="236"/>
      <c r="P1600" s="236"/>
      <c r="Q1600" s="236"/>
      <c r="R1600" s="236"/>
      <c r="S1600" s="236"/>
      <c r="T1600" s="237"/>
      <c r="AT1600" s="238" t="s">
        <v>154</v>
      </c>
      <c r="AU1600" s="238" t="s">
        <v>85</v>
      </c>
      <c r="AV1600" s="226" t="s">
        <v>85</v>
      </c>
      <c r="AW1600" s="226" t="s">
        <v>31</v>
      </c>
      <c r="AX1600" s="226" t="s">
        <v>75</v>
      </c>
      <c r="AY1600" s="238" t="s">
        <v>146</v>
      </c>
    </row>
    <row r="1601" s="226" customFormat="true" ht="12.8" hidden="false" customHeight="false" outlineLevel="0" collapsed="false">
      <c r="B1601" s="227"/>
      <c r="C1601" s="228"/>
      <c r="D1601" s="229" t="s">
        <v>154</v>
      </c>
      <c r="E1601" s="230"/>
      <c r="F1601" s="231" t="s">
        <v>1917</v>
      </c>
      <c r="G1601" s="228"/>
      <c r="H1601" s="232" t="n">
        <v>2.85</v>
      </c>
      <c r="I1601" s="233"/>
      <c r="J1601" s="228"/>
      <c r="K1601" s="228"/>
      <c r="L1601" s="234"/>
      <c r="M1601" s="235"/>
      <c r="N1601" s="236"/>
      <c r="O1601" s="236"/>
      <c r="P1601" s="236"/>
      <c r="Q1601" s="236"/>
      <c r="R1601" s="236"/>
      <c r="S1601" s="236"/>
      <c r="T1601" s="237"/>
      <c r="AT1601" s="238" t="s">
        <v>154</v>
      </c>
      <c r="AU1601" s="238" t="s">
        <v>85</v>
      </c>
      <c r="AV1601" s="226" t="s">
        <v>85</v>
      </c>
      <c r="AW1601" s="226" t="s">
        <v>31</v>
      </c>
      <c r="AX1601" s="226" t="s">
        <v>75</v>
      </c>
      <c r="AY1601" s="238" t="s">
        <v>146</v>
      </c>
    </row>
    <row r="1602" s="251" customFormat="true" ht="12.8" hidden="false" customHeight="false" outlineLevel="0" collapsed="false">
      <c r="B1602" s="252"/>
      <c r="C1602" s="253"/>
      <c r="D1602" s="229" t="s">
        <v>154</v>
      </c>
      <c r="E1602" s="254"/>
      <c r="F1602" s="255" t="s">
        <v>472</v>
      </c>
      <c r="G1602" s="253"/>
      <c r="H1602" s="256" t="n">
        <v>15.9</v>
      </c>
      <c r="I1602" s="257"/>
      <c r="J1602" s="253"/>
      <c r="K1602" s="253"/>
      <c r="L1602" s="258"/>
      <c r="M1602" s="259"/>
      <c r="N1602" s="260"/>
      <c r="O1602" s="260"/>
      <c r="P1602" s="260"/>
      <c r="Q1602" s="260"/>
      <c r="R1602" s="260"/>
      <c r="S1602" s="260"/>
      <c r="T1602" s="261"/>
      <c r="AT1602" s="262" t="s">
        <v>154</v>
      </c>
      <c r="AU1602" s="262" t="s">
        <v>85</v>
      </c>
      <c r="AV1602" s="251" t="s">
        <v>160</v>
      </c>
      <c r="AW1602" s="251" t="s">
        <v>31</v>
      </c>
      <c r="AX1602" s="251" t="s">
        <v>75</v>
      </c>
      <c r="AY1602" s="262" t="s">
        <v>146</v>
      </c>
    </row>
    <row r="1603" s="239" customFormat="true" ht="12.8" hidden="false" customHeight="false" outlineLevel="0" collapsed="false">
      <c r="B1603" s="240"/>
      <c r="C1603" s="241"/>
      <c r="D1603" s="229" t="s">
        <v>154</v>
      </c>
      <c r="E1603" s="242"/>
      <c r="F1603" s="243" t="s">
        <v>159</v>
      </c>
      <c r="G1603" s="241"/>
      <c r="H1603" s="244" t="n">
        <v>34.14</v>
      </c>
      <c r="I1603" s="245"/>
      <c r="J1603" s="241"/>
      <c r="K1603" s="241"/>
      <c r="L1603" s="246"/>
      <c r="M1603" s="247"/>
      <c r="N1603" s="248"/>
      <c r="O1603" s="248"/>
      <c r="P1603" s="248"/>
      <c r="Q1603" s="248"/>
      <c r="R1603" s="248"/>
      <c r="S1603" s="248"/>
      <c r="T1603" s="249"/>
      <c r="AT1603" s="250" t="s">
        <v>154</v>
      </c>
      <c r="AU1603" s="250" t="s">
        <v>85</v>
      </c>
      <c r="AV1603" s="239" t="s">
        <v>152</v>
      </c>
      <c r="AW1603" s="239" t="s">
        <v>31</v>
      </c>
      <c r="AX1603" s="239" t="s">
        <v>83</v>
      </c>
      <c r="AY1603" s="250" t="s">
        <v>146</v>
      </c>
    </row>
    <row r="1604" s="31" customFormat="true" ht="24.15" hidden="false" customHeight="true" outlineLevel="0" collapsed="false">
      <c r="A1604" s="24"/>
      <c r="B1604" s="25"/>
      <c r="C1604" s="212" t="s">
        <v>1918</v>
      </c>
      <c r="D1604" s="212" t="s">
        <v>148</v>
      </c>
      <c r="E1604" s="213" t="s">
        <v>1919</v>
      </c>
      <c r="F1604" s="214" t="s">
        <v>1920</v>
      </c>
      <c r="G1604" s="215" t="s">
        <v>227</v>
      </c>
      <c r="H1604" s="216" t="n">
        <v>54</v>
      </c>
      <c r="I1604" s="217"/>
      <c r="J1604" s="218" t="n">
        <f aca="false">ROUND(I1604*H1604,2)</f>
        <v>0</v>
      </c>
      <c r="K1604" s="219"/>
      <c r="L1604" s="30"/>
      <c r="M1604" s="220"/>
      <c r="N1604" s="221" t="s">
        <v>40</v>
      </c>
      <c r="O1604" s="74"/>
      <c r="P1604" s="222" t="n">
        <f aca="false">O1604*H1604</f>
        <v>0</v>
      </c>
      <c r="Q1604" s="222" t="n">
        <v>0.0181</v>
      </c>
      <c r="R1604" s="222" t="n">
        <f aca="false">Q1604*H1604</f>
        <v>0.9774</v>
      </c>
      <c r="S1604" s="222" t="n">
        <v>0</v>
      </c>
      <c r="T1604" s="223" t="n">
        <f aca="false">S1604*H1604</f>
        <v>0</v>
      </c>
      <c r="U1604" s="24"/>
      <c r="V1604" s="24"/>
      <c r="W1604" s="24"/>
      <c r="X1604" s="24"/>
      <c r="Y1604" s="24"/>
      <c r="Z1604" s="24"/>
      <c r="AA1604" s="24"/>
      <c r="AB1604" s="24"/>
      <c r="AC1604" s="24"/>
      <c r="AD1604" s="24"/>
      <c r="AE1604" s="24"/>
      <c r="AR1604" s="224" t="s">
        <v>273</v>
      </c>
      <c r="AT1604" s="224" t="s">
        <v>148</v>
      </c>
      <c r="AU1604" s="224" t="s">
        <v>85</v>
      </c>
      <c r="AY1604" s="3" t="s">
        <v>146</v>
      </c>
      <c r="BE1604" s="225" t="n">
        <f aca="false">IF(N1604="základní",J1604,0)</f>
        <v>0</v>
      </c>
      <c r="BF1604" s="225" t="n">
        <f aca="false">IF(N1604="snížená",J1604,0)</f>
        <v>0</v>
      </c>
      <c r="BG1604" s="225" t="n">
        <f aca="false">IF(N1604="zákl. přenesená",J1604,0)</f>
        <v>0</v>
      </c>
      <c r="BH1604" s="225" t="n">
        <f aca="false">IF(N1604="sníž. přenesená",J1604,0)</f>
        <v>0</v>
      </c>
      <c r="BI1604" s="225" t="n">
        <f aca="false">IF(N1604="nulová",J1604,0)</f>
        <v>0</v>
      </c>
      <c r="BJ1604" s="3" t="s">
        <v>83</v>
      </c>
      <c r="BK1604" s="225" t="n">
        <f aca="false">ROUND(I1604*H1604,2)</f>
        <v>0</v>
      </c>
      <c r="BL1604" s="3" t="s">
        <v>273</v>
      </c>
      <c r="BM1604" s="224" t="s">
        <v>1921</v>
      </c>
    </row>
    <row r="1605" s="31" customFormat="true" ht="24.15" hidden="false" customHeight="true" outlineLevel="0" collapsed="false">
      <c r="A1605" s="24"/>
      <c r="B1605" s="25"/>
      <c r="C1605" s="212" t="s">
        <v>1922</v>
      </c>
      <c r="D1605" s="212" t="s">
        <v>148</v>
      </c>
      <c r="E1605" s="213" t="s">
        <v>1923</v>
      </c>
      <c r="F1605" s="214" t="s">
        <v>1924</v>
      </c>
      <c r="G1605" s="215" t="s">
        <v>227</v>
      </c>
      <c r="H1605" s="216" t="n">
        <v>97.4</v>
      </c>
      <c r="I1605" s="217"/>
      <c r="J1605" s="218" t="n">
        <f aca="false">ROUND(I1605*H1605,2)</f>
        <v>0</v>
      </c>
      <c r="K1605" s="219"/>
      <c r="L1605" s="30"/>
      <c r="M1605" s="220"/>
      <c r="N1605" s="221" t="s">
        <v>40</v>
      </c>
      <c r="O1605" s="74"/>
      <c r="P1605" s="222" t="n">
        <f aca="false">O1605*H1605</f>
        <v>0</v>
      </c>
      <c r="Q1605" s="222" t="n">
        <v>0.02</v>
      </c>
      <c r="R1605" s="222" t="n">
        <f aca="false">Q1605*H1605</f>
        <v>1.948</v>
      </c>
      <c r="S1605" s="222" t="n">
        <v>0</v>
      </c>
      <c r="T1605" s="223" t="n">
        <f aca="false">S1605*H1605</f>
        <v>0</v>
      </c>
      <c r="U1605" s="24"/>
      <c r="V1605" s="24"/>
      <c r="W1605" s="24"/>
      <c r="X1605" s="24"/>
      <c r="Y1605" s="24"/>
      <c r="Z1605" s="24"/>
      <c r="AA1605" s="24"/>
      <c r="AB1605" s="24"/>
      <c r="AC1605" s="24"/>
      <c r="AD1605" s="24"/>
      <c r="AE1605" s="24"/>
      <c r="AR1605" s="224" t="s">
        <v>273</v>
      </c>
      <c r="AT1605" s="224" t="s">
        <v>148</v>
      </c>
      <c r="AU1605" s="224" t="s">
        <v>85</v>
      </c>
      <c r="AY1605" s="3" t="s">
        <v>146</v>
      </c>
      <c r="BE1605" s="225" t="n">
        <f aca="false">IF(N1605="základní",J1605,0)</f>
        <v>0</v>
      </c>
      <c r="BF1605" s="225" t="n">
        <f aca="false">IF(N1605="snížená",J1605,0)</f>
        <v>0</v>
      </c>
      <c r="BG1605" s="225" t="n">
        <f aca="false">IF(N1605="zákl. přenesená",J1605,0)</f>
        <v>0</v>
      </c>
      <c r="BH1605" s="225" t="n">
        <f aca="false">IF(N1605="sníž. přenesená",J1605,0)</f>
        <v>0</v>
      </c>
      <c r="BI1605" s="225" t="n">
        <f aca="false">IF(N1605="nulová",J1605,0)</f>
        <v>0</v>
      </c>
      <c r="BJ1605" s="3" t="s">
        <v>83</v>
      </c>
      <c r="BK1605" s="225" t="n">
        <f aca="false">ROUND(I1605*H1605,2)</f>
        <v>0</v>
      </c>
      <c r="BL1605" s="3" t="s">
        <v>273</v>
      </c>
      <c r="BM1605" s="224" t="s">
        <v>1925</v>
      </c>
    </row>
    <row r="1606" s="226" customFormat="true" ht="12.8" hidden="false" customHeight="false" outlineLevel="0" collapsed="false">
      <c r="B1606" s="227"/>
      <c r="C1606" s="228"/>
      <c r="D1606" s="229" t="s">
        <v>154</v>
      </c>
      <c r="E1606" s="230"/>
      <c r="F1606" s="231" t="s">
        <v>1926</v>
      </c>
      <c r="G1606" s="228"/>
      <c r="H1606" s="232" t="n">
        <v>56.9</v>
      </c>
      <c r="I1606" s="233"/>
      <c r="J1606" s="228"/>
      <c r="K1606" s="228"/>
      <c r="L1606" s="234"/>
      <c r="M1606" s="235"/>
      <c r="N1606" s="236"/>
      <c r="O1606" s="236"/>
      <c r="P1606" s="236"/>
      <c r="Q1606" s="236"/>
      <c r="R1606" s="236"/>
      <c r="S1606" s="236"/>
      <c r="T1606" s="237"/>
      <c r="AT1606" s="238" t="s">
        <v>154</v>
      </c>
      <c r="AU1606" s="238" t="s">
        <v>85</v>
      </c>
      <c r="AV1606" s="226" t="s">
        <v>85</v>
      </c>
      <c r="AW1606" s="226" t="s">
        <v>31</v>
      </c>
      <c r="AX1606" s="226" t="s">
        <v>75</v>
      </c>
      <c r="AY1606" s="238" t="s">
        <v>146</v>
      </c>
    </row>
    <row r="1607" s="226" customFormat="true" ht="12.8" hidden="false" customHeight="false" outlineLevel="0" collapsed="false">
      <c r="B1607" s="227"/>
      <c r="C1607" s="228"/>
      <c r="D1607" s="229" t="s">
        <v>154</v>
      </c>
      <c r="E1607" s="230"/>
      <c r="F1607" s="231" t="s">
        <v>1927</v>
      </c>
      <c r="G1607" s="228"/>
      <c r="H1607" s="232" t="n">
        <v>40.5</v>
      </c>
      <c r="I1607" s="233"/>
      <c r="J1607" s="228"/>
      <c r="K1607" s="228"/>
      <c r="L1607" s="234"/>
      <c r="M1607" s="235"/>
      <c r="N1607" s="236"/>
      <c r="O1607" s="236"/>
      <c r="P1607" s="236"/>
      <c r="Q1607" s="236"/>
      <c r="R1607" s="236"/>
      <c r="S1607" s="236"/>
      <c r="T1607" s="237"/>
      <c r="AT1607" s="238" t="s">
        <v>154</v>
      </c>
      <c r="AU1607" s="238" t="s">
        <v>85</v>
      </c>
      <c r="AV1607" s="226" t="s">
        <v>85</v>
      </c>
      <c r="AW1607" s="226" t="s">
        <v>31</v>
      </c>
      <c r="AX1607" s="226" t="s">
        <v>75</v>
      </c>
      <c r="AY1607" s="238" t="s">
        <v>146</v>
      </c>
    </row>
    <row r="1608" s="239" customFormat="true" ht="12.8" hidden="false" customHeight="false" outlineLevel="0" collapsed="false">
      <c r="B1608" s="240"/>
      <c r="C1608" s="241"/>
      <c r="D1608" s="229" t="s">
        <v>154</v>
      </c>
      <c r="E1608" s="242"/>
      <c r="F1608" s="243" t="s">
        <v>159</v>
      </c>
      <c r="G1608" s="241"/>
      <c r="H1608" s="244" t="n">
        <v>97.4</v>
      </c>
      <c r="I1608" s="245"/>
      <c r="J1608" s="241"/>
      <c r="K1608" s="241"/>
      <c r="L1608" s="246"/>
      <c r="M1608" s="247"/>
      <c r="N1608" s="248"/>
      <c r="O1608" s="248"/>
      <c r="P1608" s="248"/>
      <c r="Q1608" s="248"/>
      <c r="R1608" s="248"/>
      <c r="S1608" s="248"/>
      <c r="T1608" s="249"/>
      <c r="AT1608" s="250" t="s">
        <v>154</v>
      </c>
      <c r="AU1608" s="250" t="s">
        <v>85</v>
      </c>
      <c r="AV1608" s="239" t="s">
        <v>152</v>
      </c>
      <c r="AW1608" s="239" t="s">
        <v>31</v>
      </c>
      <c r="AX1608" s="239" t="s">
        <v>83</v>
      </c>
      <c r="AY1608" s="250" t="s">
        <v>146</v>
      </c>
    </row>
    <row r="1609" s="31" customFormat="true" ht="24.15" hidden="false" customHeight="true" outlineLevel="0" collapsed="false">
      <c r="A1609" s="24"/>
      <c r="B1609" s="25"/>
      <c r="C1609" s="212" t="s">
        <v>1928</v>
      </c>
      <c r="D1609" s="212" t="s">
        <v>148</v>
      </c>
      <c r="E1609" s="213" t="s">
        <v>1929</v>
      </c>
      <c r="F1609" s="214" t="s">
        <v>1930</v>
      </c>
      <c r="G1609" s="215" t="s">
        <v>227</v>
      </c>
      <c r="H1609" s="216" t="n">
        <v>13.2</v>
      </c>
      <c r="I1609" s="217"/>
      <c r="J1609" s="218" t="n">
        <f aca="false">ROUND(I1609*H1609,2)</f>
        <v>0</v>
      </c>
      <c r="K1609" s="219"/>
      <c r="L1609" s="30"/>
      <c r="M1609" s="220"/>
      <c r="N1609" s="221" t="s">
        <v>40</v>
      </c>
      <c r="O1609" s="74"/>
      <c r="P1609" s="222" t="n">
        <f aca="false">O1609*H1609</f>
        <v>0</v>
      </c>
      <c r="Q1609" s="222" t="n">
        <v>0.02</v>
      </c>
      <c r="R1609" s="222" t="n">
        <f aca="false">Q1609*H1609</f>
        <v>0.264</v>
      </c>
      <c r="S1609" s="222" t="n">
        <v>0</v>
      </c>
      <c r="T1609" s="223" t="n">
        <f aca="false">S1609*H1609</f>
        <v>0</v>
      </c>
      <c r="U1609" s="24"/>
      <c r="V1609" s="24"/>
      <c r="W1609" s="24"/>
      <c r="X1609" s="24"/>
      <c r="Y1609" s="24"/>
      <c r="Z1609" s="24"/>
      <c r="AA1609" s="24"/>
      <c r="AB1609" s="24"/>
      <c r="AC1609" s="24"/>
      <c r="AD1609" s="24"/>
      <c r="AE1609" s="24"/>
      <c r="AR1609" s="224" t="s">
        <v>273</v>
      </c>
      <c r="AT1609" s="224" t="s">
        <v>148</v>
      </c>
      <c r="AU1609" s="224" t="s">
        <v>85</v>
      </c>
      <c r="AY1609" s="3" t="s">
        <v>146</v>
      </c>
      <c r="BE1609" s="225" t="n">
        <f aca="false">IF(N1609="základní",J1609,0)</f>
        <v>0</v>
      </c>
      <c r="BF1609" s="225" t="n">
        <f aca="false">IF(N1609="snížená",J1609,0)</f>
        <v>0</v>
      </c>
      <c r="BG1609" s="225" t="n">
        <f aca="false">IF(N1609="zákl. přenesená",J1609,0)</f>
        <v>0</v>
      </c>
      <c r="BH1609" s="225" t="n">
        <f aca="false">IF(N1609="sníž. přenesená",J1609,0)</f>
        <v>0</v>
      </c>
      <c r="BI1609" s="225" t="n">
        <f aca="false">IF(N1609="nulová",J1609,0)</f>
        <v>0</v>
      </c>
      <c r="BJ1609" s="3" t="s">
        <v>83</v>
      </c>
      <c r="BK1609" s="225" t="n">
        <f aca="false">ROUND(I1609*H1609,2)</f>
        <v>0</v>
      </c>
      <c r="BL1609" s="3" t="s">
        <v>273</v>
      </c>
      <c r="BM1609" s="224" t="s">
        <v>1931</v>
      </c>
    </row>
    <row r="1610" s="226" customFormat="true" ht="12.8" hidden="false" customHeight="false" outlineLevel="0" collapsed="false">
      <c r="B1610" s="227"/>
      <c r="C1610" s="228"/>
      <c r="D1610" s="229" t="s">
        <v>154</v>
      </c>
      <c r="E1610" s="230"/>
      <c r="F1610" s="231" t="s">
        <v>1932</v>
      </c>
      <c r="G1610" s="228"/>
      <c r="H1610" s="232" t="n">
        <v>13.2</v>
      </c>
      <c r="I1610" s="233"/>
      <c r="J1610" s="228"/>
      <c r="K1610" s="228"/>
      <c r="L1610" s="234"/>
      <c r="M1610" s="235"/>
      <c r="N1610" s="236"/>
      <c r="O1610" s="236"/>
      <c r="P1610" s="236"/>
      <c r="Q1610" s="236"/>
      <c r="R1610" s="236"/>
      <c r="S1610" s="236"/>
      <c r="T1610" s="237"/>
      <c r="AT1610" s="238" t="s">
        <v>154</v>
      </c>
      <c r="AU1610" s="238" t="s">
        <v>85</v>
      </c>
      <c r="AV1610" s="226" t="s">
        <v>85</v>
      </c>
      <c r="AW1610" s="226" t="s">
        <v>31</v>
      </c>
      <c r="AX1610" s="226" t="s">
        <v>75</v>
      </c>
      <c r="AY1610" s="238" t="s">
        <v>146</v>
      </c>
    </row>
    <row r="1611" s="239" customFormat="true" ht="12.8" hidden="false" customHeight="false" outlineLevel="0" collapsed="false">
      <c r="B1611" s="240"/>
      <c r="C1611" s="241"/>
      <c r="D1611" s="229" t="s">
        <v>154</v>
      </c>
      <c r="E1611" s="242"/>
      <c r="F1611" s="243" t="s">
        <v>159</v>
      </c>
      <c r="G1611" s="241"/>
      <c r="H1611" s="244" t="n">
        <v>13.2</v>
      </c>
      <c r="I1611" s="245"/>
      <c r="J1611" s="241"/>
      <c r="K1611" s="241"/>
      <c r="L1611" s="246"/>
      <c r="M1611" s="247"/>
      <c r="N1611" s="248"/>
      <c r="O1611" s="248"/>
      <c r="P1611" s="248"/>
      <c r="Q1611" s="248"/>
      <c r="R1611" s="248"/>
      <c r="S1611" s="248"/>
      <c r="T1611" s="249"/>
      <c r="AT1611" s="250" t="s">
        <v>154</v>
      </c>
      <c r="AU1611" s="250" t="s">
        <v>85</v>
      </c>
      <c r="AV1611" s="239" t="s">
        <v>152</v>
      </c>
      <c r="AW1611" s="239" t="s">
        <v>31</v>
      </c>
      <c r="AX1611" s="239" t="s">
        <v>83</v>
      </c>
      <c r="AY1611" s="250" t="s">
        <v>146</v>
      </c>
    </row>
    <row r="1612" s="31" customFormat="true" ht="24.15" hidden="false" customHeight="true" outlineLevel="0" collapsed="false">
      <c r="A1612" s="24"/>
      <c r="B1612" s="25"/>
      <c r="C1612" s="212" t="s">
        <v>1933</v>
      </c>
      <c r="D1612" s="212" t="s">
        <v>148</v>
      </c>
      <c r="E1612" s="213" t="s">
        <v>1934</v>
      </c>
      <c r="F1612" s="214" t="s">
        <v>1935</v>
      </c>
      <c r="G1612" s="215" t="s">
        <v>227</v>
      </c>
      <c r="H1612" s="216" t="n">
        <v>102.8</v>
      </c>
      <c r="I1612" s="217"/>
      <c r="J1612" s="218" t="n">
        <f aca="false">ROUND(I1612*H1612,2)</f>
        <v>0</v>
      </c>
      <c r="K1612" s="219"/>
      <c r="L1612" s="30"/>
      <c r="M1612" s="220"/>
      <c r="N1612" s="221" t="s">
        <v>40</v>
      </c>
      <c r="O1612" s="74"/>
      <c r="P1612" s="222" t="n">
        <f aca="false">O1612*H1612</f>
        <v>0</v>
      </c>
      <c r="Q1612" s="222" t="n">
        <v>0.01611</v>
      </c>
      <c r="R1612" s="222" t="n">
        <f aca="false">Q1612*H1612</f>
        <v>1.656108</v>
      </c>
      <c r="S1612" s="222" t="n">
        <v>0</v>
      </c>
      <c r="T1612" s="223" t="n">
        <f aca="false">S1612*H1612</f>
        <v>0</v>
      </c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R1612" s="224" t="s">
        <v>273</v>
      </c>
      <c r="AT1612" s="224" t="s">
        <v>148</v>
      </c>
      <c r="AU1612" s="224" t="s">
        <v>85</v>
      </c>
      <c r="AY1612" s="3" t="s">
        <v>146</v>
      </c>
      <c r="BE1612" s="225" t="n">
        <f aca="false">IF(N1612="základní",J1612,0)</f>
        <v>0</v>
      </c>
      <c r="BF1612" s="225" t="n">
        <f aca="false">IF(N1612="snížená",J1612,0)</f>
        <v>0</v>
      </c>
      <c r="BG1612" s="225" t="n">
        <f aca="false">IF(N1612="zákl. přenesená",J1612,0)</f>
        <v>0</v>
      </c>
      <c r="BH1612" s="225" t="n">
        <f aca="false">IF(N1612="sníž. přenesená",J1612,0)</f>
        <v>0</v>
      </c>
      <c r="BI1612" s="225" t="n">
        <f aca="false">IF(N1612="nulová",J1612,0)</f>
        <v>0</v>
      </c>
      <c r="BJ1612" s="3" t="s">
        <v>83</v>
      </c>
      <c r="BK1612" s="225" t="n">
        <f aca="false">ROUND(I1612*H1612,2)</f>
        <v>0</v>
      </c>
      <c r="BL1612" s="3" t="s">
        <v>273</v>
      </c>
      <c r="BM1612" s="224" t="s">
        <v>1936</v>
      </c>
    </row>
    <row r="1613" s="226" customFormat="true" ht="12.8" hidden="false" customHeight="false" outlineLevel="0" collapsed="false">
      <c r="B1613" s="227"/>
      <c r="C1613" s="228"/>
      <c r="D1613" s="229" t="s">
        <v>154</v>
      </c>
      <c r="E1613" s="230"/>
      <c r="F1613" s="231" t="s">
        <v>1937</v>
      </c>
      <c r="G1613" s="228"/>
      <c r="H1613" s="232" t="n">
        <v>23.2</v>
      </c>
      <c r="I1613" s="233"/>
      <c r="J1613" s="228"/>
      <c r="K1613" s="228"/>
      <c r="L1613" s="234"/>
      <c r="M1613" s="235"/>
      <c r="N1613" s="236"/>
      <c r="O1613" s="236"/>
      <c r="P1613" s="236"/>
      <c r="Q1613" s="236"/>
      <c r="R1613" s="236"/>
      <c r="S1613" s="236"/>
      <c r="T1613" s="237"/>
      <c r="AT1613" s="238" t="s">
        <v>154</v>
      </c>
      <c r="AU1613" s="238" t="s">
        <v>85</v>
      </c>
      <c r="AV1613" s="226" t="s">
        <v>85</v>
      </c>
      <c r="AW1613" s="226" t="s">
        <v>31</v>
      </c>
      <c r="AX1613" s="226" t="s">
        <v>75</v>
      </c>
      <c r="AY1613" s="238" t="s">
        <v>146</v>
      </c>
    </row>
    <row r="1614" s="226" customFormat="true" ht="12.8" hidden="false" customHeight="false" outlineLevel="0" collapsed="false">
      <c r="B1614" s="227"/>
      <c r="C1614" s="228"/>
      <c r="D1614" s="229" t="s">
        <v>154</v>
      </c>
      <c r="E1614" s="230"/>
      <c r="F1614" s="231" t="s">
        <v>1938</v>
      </c>
      <c r="G1614" s="228"/>
      <c r="H1614" s="232" t="n">
        <v>39.8</v>
      </c>
      <c r="I1614" s="233"/>
      <c r="J1614" s="228"/>
      <c r="K1614" s="228"/>
      <c r="L1614" s="234"/>
      <c r="M1614" s="235"/>
      <c r="N1614" s="236"/>
      <c r="O1614" s="236"/>
      <c r="P1614" s="236"/>
      <c r="Q1614" s="236"/>
      <c r="R1614" s="236"/>
      <c r="S1614" s="236"/>
      <c r="T1614" s="237"/>
      <c r="AT1614" s="238" t="s">
        <v>154</v>
      </c>
      <c r="AU1614" s="238" t="s">
        <v>85</v>
      </c>
      <c r="AV1614" s="226" t="s">
        <v>85</v>
      </c>
      <c r="AW1614" s="226" t="s">
        <v>31</v>
      </c>
      <c r="AX1614" s="226" t="s">
        <v>75</v>
      </c>
      <c r="AY1614" s="238" t="s">
        <v>146</v>
      </c>
    </row>
    <row r="1615" s="226" customFormat="true" ht="12.8" hidden="false" customHeight="false" outlineLevel="0" collapsed="false">
      <c r="B1615" s="227"/>
      <c r="C1615" s="228"/>
      <c r="D1615" s="229" t="s">
        <v>154</v>
      </c>
      <c r="E1615" s="230"/>
      <c r="F1615" s="231" t="s">
        <v>1939</v>
      </c>
      <c r="G1615" s="228"/>
      <c r="H1615" s="232" t="n">
        <v>39.8</v>
      </c>
      <c r="I1615" s="233"/>
      <c r="J1615" s="228"/>
      <c r="K1615" s="228"/>
      <c r="L1615" s="234"/>
      <c r="M1615" s="235"/>
      <c r="N1615" s="236"/>
      <c r="O1615" s="236"/>
      <c r="P1615" s="236"/>
      <c r="Q1615" s="236"/>
      <c r="R1615" s="236"/>
      <c r="S1615" s="236"/>
      <c r="T1615" s="237"/>
      <c r="AT1615" s="238" t="s">
        <v>154</v>
      </c>
      <c r="AU1615" s="238" t="s">
        <v>85</v>
      </c>
      <c r="AV1615" s="226" t="s">
        <v>85</v>
      </c>
      <c r="AW1615" s="226" t="s">
        <v>31</v>
      </c>
      <c r="AX1615" s="226" t="s">
        <v>75</v>
      </c>
      <c r="AY1615" s="238" t="s">
        <v>146</v>
      </c>
    </row>
    <row r="1616" s="239" customFormat="true" ht="12.8" hidden="false" customHeight="false" outlineLevel="0" collapsed="false">
      <c r="B1616" s="240"/>
      <c r="C1616" s="241"/>
      <c r="D1616" s="229" t="s">
        <v>154</v>
      </c>
      <c r="E1616" s="242"/>
      <c r="F1616" s="243" t="s">
        <v>159</v>
      </c>
      <c r="G1616" s="241"/>
      <c r="H1616" s="244" t="n">
        <v>102.8</v>
      </c>
      <c r="I1616" s="245"/>
      <c r="J1616" s="241"/>
      <c r="K1616" s="241"/>
      <c r="L1616" s="246"/>
      <c r="M1616" s="247"/>
      <c r="N1616" s="248"/>
      <c r="O1616" s="248"/>
      <c r="P1616" s="248"/>
      <c r="Q1616" s="248"/>
      <c r="R1616" s="248"/>
      <c r="S1616" s="248"/>
      <c r="T1616" s="249"/>
      <c r="AT1616" s="250" t="s">
        <v>154</v>
      </c>
      <c r="AU1616" s="250" t="s">
        <v>85</v>
      </c>
      <c r="AV1616" s="239" t="s">
        <v>152</v>
      </c>
      <c r="AW1616" s="239" t="s">
        <v>31</v>
      </c>
      <c r="AX1616" s="239" t="s">
        <v>83</v>
      </c>
      <c r="AY1616" s="250" t="s">
        <v>146</v>
      </c>
    </row>
    <row r="1617" s="31" customFormat="true" ht="14.4" hidden="false" customHeight="true" outlineLevel="0" collapsed="false">
      <c r="A1617" s="24"/>
      <c r="B1617" s="25"/>
      <c r="C1617" s="212" t="s">
        <v>1940</v>
      </c>
      <c r="D1617" s="212" t="s">
        <v>148</v>
      </c>
      <c r="E1617" s="213" t="s">
        <v>1941</v>
      </c>
      <c r="F1617" s="214" t="s">
        <v>1942</v>
      </c>
      <c r="G1617" s="215" t="s">
        <v>227</v>
      </c>
      <c r="H1617" s="216" t="n">
        <v>340.905</v>
      </c>
      <c r="I1617" s="217"/>
      <c r="J1617" s="218" t="n">
        <f aca="false">ROUND(I1617*H1617,2)</f>
        <v>0</v>
      </c>
      <c r="K1617" s="219"/>
      <c r="L1617" s="30"/>
      <c r="M1617" s="220"/>
      <c r="N1617" s="221" t="s">
        <v>40</v>
      </c>
      <c r="O1617" s="74"/>
      <c r="P1617" s="222" t="n">
        <f aca="false">O1617*H1617</f>
        <v>0</v>
      </c>
      <c r="Q1617" s="222" t="n">
        <v>0.0001</v>
      </c>
      <c r="R1617" s="222" t="n">
        <f aca="false">Q1617*H1617</f>
        <v>0.0340905</v>
      </c>
      <c r="S1617" s="222" t="n">
        <v>0</v>
      </c>
      <c r="T1617" s="223" t="n">
        <f aca="false">S1617*H1617</f>
        <v>0</v>
      </c>
      <c r="U1617" s="24"/>
      <c r="V1617" s="24"/>
      <c r="W1617" s="24"/>
      <c r="X1617" s="24"/>
      <c r="Y1617" s="24"/>
      <c r="Z1617" s="24"/>
      <c r="AA1617" s="24"/>
      <c r="AB1617" s="24"/>
      <c r="AC1617" s="24"/>
      <c r="AD1617" s="24"/>
      <c r="AE1617" s="24"/>
      <c r="AR1617" s="224" t="s">
        <v>273</v>
      </c>
      <c r="AT1617" s="224" t="s">
        <v>148</v>
      </c>
      <c r="AU1617" s="224" t="s">
        <v>85</v>
      </c>
      <c r="AY1617" s="3" t="s">
        <v>146</v>
      </c>
      <c r="BE1617" s="225" t="n">
        <f aca="false">IF(N1617="základní",J1617,0)</f>
        <v>0</v>
      </c>
      <c r="BF1617" s="225" t="n">
        <f aca="false">IF(N1617="snížená",J1617,0)</f>
        <v>0</v>
      </c>
      <c r="BG1617" s="225" t="n">
        <f aca="false">IF(N1617="zákl. přenesená",J1617,0)</f>
        <v>0</v>
      </c>
      <c r="BH1617" s="225" t="n">
        <f aca="false">IF(N1617="sníž. přenesená",J1617,0)</f>
        <v>0</v>
      </c>
      <c r="BI1617" s="225" t="n">
        <f aca="false">IF(N1617="nulová",J1617,0)</f>
        <v>0</v>
      </c>
      <c r="BJ1617" s="3" t="s">
        <v>83</v>
      </c>
      <c r="BK1617" s="225" t="n">
        <f aca="false">ROUND(I1617*H1617,2)</f>
        <v>0</v>
      </c>
      <c r="BL1617" s="3" t="s">
        <v>273</v>
      </c>
      <c r="BM1617" s="224" t="s">
        <v>1943</v>
      </c>
    </row>
    <row r="1618" s="226" customFormat="true" ht="12.8" hidden="false" customHeight="false" outlineLevel="0" collapsed="false">
      <c r="B1618" s="227"/>
      <c r="C1618" s="228"/>
      <c r="D1618" s="229" t="s">
        <v>154</v>
      </c>
      <c r="E1618" s="230"/>
      <c r="F1618" s="231" t="s">
        <v>1944</v>
      </c>
      <c r="G1618" s="228"/>
      <c r="H1618" s="232" t="n">
        <v>306.765</v>
      </c>
      <c r="I1618" s="233"/>
      <c r="J1618" s="228"/>
      <c r="K1618" s="228"/>
      <c r="L1618" s="234"/>
      <c r="M1618" s="235"/>
      <c r="N1618" s="236"/>
      <c r="O1618" s="236"/>
      <c r="P1618" s="236"/>
      <c r="Q1618" s="236"/>
      <c r="R1618" s="236"/>
      <c r="S1618" s="236"/>
      <c r="T1618" s="237"/>
      <c r="AT1618" s="238" t="s">
        <v>154</v>
      </c>
      <c r="AU1618" s="238" t="s">
        <v>85</v>
      </c>
      <c r="AV1618" s="226" t="s">
        <v>85</v>
      </c>
      <c r="AW1618" s="226" t="s">
        <v>31</v>
      </c>
      <c r="AX1618" s="226" t="s">
        <v>75</v>
      </c>
      <c r="AY1618" s="238" t="s">
        <v>146</v>
      </c>
    </row>
    <row r="1619" s="226" customFormat="true" ht="12.8" hidden="false" customHeight="false" outlineLevel="0" collapsed="false">
      <c r="B1619" s="227"/>
      <c r="C1619" s="228"/>
      <c r="D1619" s="229" t="s">
        <v>154</v>
      </c>
      <c r="E1619" s="230"/>
      <c r="F1619" s="231" t="s">
        <v>1945</v>
      </c>
      <c r="G1619" s="228"/>
      <c r="H1619" s="232" t="n">
        <v>34.14</v>
      </c>
      <c r="I1619" s="233"/>
      <c r="J1619" s="228"/>
      <c r="K1619" s="228"/>
      <c r="L1619" s="234"/>
      <c r="M1619" s="235"/>
      <c r="N1619" s="236"/>
      <c r="O1619" s="236"/>
      <c r="P1619" s="236"/>
      <c r="Q1619" s="236"/>
      <c r="R1619" s="236"/>
      <c r="S1619" s="236"/>
      <c r="T1619" s="237"/>
      <c r="AT1619" s="238" t="s">
        <v>154</v>
      </c>
      <c r="AU1619" s="238" t="s">
        <v>85</v>
      </c>
      <c r="AV1619" s="226" t="s">
        <v>85</v>
      </c>
      <c r="AW1619" s="226" t="s">
        <v>31</v>
      </c>
      <c r="AX1619" s="226" t="s">
        <v>75</v>
      </c>
      <c r="AY1619" s="238" t="s">
        <v>146</v>
      </c>
    </row>
    <row r="1620" s="239" customFormat="true" ht="12.8" hidden="false" customHeight="false" outlineLevel="0" collapsed="false">
      <c r="B1620" s="240"/>
      <c r="C1620" s="241"/>
      <c r="D1620" s="229" t="s">
        <v>154</v>
      </c>
      <c r="E1620" s="242"/>
      <c r="F1620" s="243" t="s">
        <v>159</v>
      </c>
      <c r="G1620" s="241"/>
      <c r="H1620" s="244" t="n">
        <v>340.905</v>
      </c>
      <c r="I1620" s="245"/>
      <c r="J1620" s="241"/>
      <c r="K1620" s="241"/>
      <c r="L1620" s="246"/>
      <c r="M1620" s="247"/>
      <c r="N1620" s="248"/>
      <c r="O1620" s="248"/>
      <c r="P1620" s="248"/>
      <c r="Q1620" s="248"/>
      <c r="R1620" s="248"/>
      <c r="S1620" s="248"/>
      <c r="T1620" s="249"/>
      <c r="AT1620" s="250" t="s">
        <v>154</v>
      </c>
      <c r="AU1620" s="250" t="s">
        <v>85</v>
      </c>
      <c r="AV1620" s="239" t="s">
        <v>152</v>
      </c>
      <c r="AW1620" s="239" t="s">
        <v>31</v>
      </c>
      <c r="AX1620" s="239" t="s">
        <v>83</v>
      </c>
      <c r="AY1620" s="250" t="s">
        <v>146</v>
      </c>
    </row>
    <row r="1621" s="31" customFormat="true" ht="24.15" hidden="false" customHeight="true" outlineLevel="0" collapsed="false">
      <c r="A1621" s="24"/>
      <c r="B1621" s="25"/>
      <c r="C1621" s="212" t="s">
        <v>1946</v>
      </c>
      <c r="D1621" s="212" t="s">
        <v>148</v>
      </c>
      <c r="E1621" s="213" t="s">
        <v>1947</v>
      </c>
      <c r="F1621" s="214" t="s">
        <v>1948</v>
      </c>
      <c r="G1621" s="215" t="s">
        <v>227</v>
      </c>
      <c r="H1621" s="216" t="n">
        <v>32.865</v>
      </c>
      <c r="I1621" s="217"/>
      <c r="J1621" s="218" t="n">
        <f aca="false">ROUND(I1621*H1621,2)</f>
        <v>0</v>
      </c>
      <c r="K1621" s="219"/>
      <c r="L1621" s="30"/>
      <c r="M1621" s="220"/>
      <c r="N1621" s="221" t="s">
        <v>40</v>
      </c>
      <c r="O1621" s="74"/>
      <c r="P1621" s="222" t="n">
        <f aca="false">O1621*H1621</f>
        <v>0</v>
      </c>
      <c r="Q1621" s="222" t="n">
        <v>0.01475</v>
      </c>
      <c r="R1621" s="222" t="n">
        <f aca="false">Q1621*H1621</f>
        <v>0.48475875</v>
      </c>
      <c r="S1621" s="222" t="n">
        <v>0</v>
      </c>
      <c r="T1621" s="223" t="n">
        <f aca="false">S1621*H1621</f>
        <v>0</v>
      </c>
      <c r="U1621" s="24"/>
      <c r="V1621" s="24"/>
      <c r="W1621" s="24"/>
      <c r="X1621" s="24"/>
      <c r="Y1621" s="24"/>
      <c r="Z1621" s="24"/>
      <c r="AA1621" s="24"/>
      <c r="AB1621" s="24"/>
      <c r="AC1621" s="24"/>
      <c r="AD1621" s="24"/>
      <c r="AE1621" s="24"/>
      <c r="AR1621" s="224" t="s">
        <v>273</v>
      </c>
      <c r="AT1621" s="224" t="s">
        <v>148</v>
      </c>
      <c r="AU1621" s="224" t="s">
        <v>85</v>
      </c>
      <c r="AY1621" s="3" t="s">
        <v>146</v>
      </c>
      <c r="BE1621" s="225" t="n">
        <f aca="false">IF(N1621="základní",J1621,0)</f>
        <v>0</v>
      </c>
      <c r="BF1621" s="225" t="n">
        <f aca="false">IF(N1621="snížená",J1621,0)</f>
        <v>0</v>
      </c>
      <c r="BG1621" s="225" t="n">
        <f aca="false">IF(N1621="zákl. přenesená",J1621,0)</f>
        <v>0</v>
      </c>
      <c r="BH1621" s="225" t="n">
        <f aca="false">IF(N1621="sníž. přenesená",J1621,0)</f>
        <v>0</v>
      </c>
      <c r="BI1621" s="225" t="n">
        <f aca="false">IF(N1621="nulová",J1621,0)</f>
        <v>0</v>
      </c>
      <c r="BJ1621" s="3" t="s">
        <v>83</v>
      </c>
      <c r="BK1621" s="225" t="n">
        <f aca="false">ROUND(I1621*H1621,2)</f>
        <v>0</v>
      </c>
      <c r="BL1621" s="3" t="s">
        <v>273</v>
      </c>
      <c r="BM1621" s="224" t="s">
        <v>1949</v>
      </c>
    </row>
    <row r="1622" s="226" customFormat="true" ht="12.8" hidden="false" customHeight="false" outlineLevel="0" collapsed="false">
      <c r="B1622" s="227"/>
      <c r="C1622" s="228"/>
      <c r="D1622" s="229" t="s">
        <v>154</v>
      </c>
      <c r="E1622" s="230"/>
      <c r="F1622" s="231" t="s">
        <v>1950</v>
      </c>
      <c r="G1622" s="228"/>
      <c r="H1622" s="232" t="n">
        <v>32.865</v>
      </c>
      <c r="I1622" s="233"/>
      <c r="J1622" s="228"/>
      <c r="K1622" s="228"/>
      <c r="L1622" s="234"/>
      <c r="M1622" s="235"/>
      <c r="N1622" s="236"/>
      <c r="O1622" s="236"/>
      <c r="P1622" s="236"/>
      <c r="Q1622" s="236"/>
      <c r="R1622" s="236"/>
      <c r="S1622" s="236"/>
      <c r="T1622" s="237"/>
      <c r="AT1622" s="238" t="s">
        <v>154</v>
      </c>
      <c r="AU1622" s="238" t="s">
        <v>85</v>
      </c>
      <c r="AV1622" s="226" t="s">
        <v>85</v>
      </c>
      <c r="AW1622" s="226" t="s">
        <v>31</v>
      </c>
      <c r="AX1622" s="226" t="s">
        <v>83</v>
      </c>
      <c r="AY1622" s="238" t="s">
        <v>146</v>
      </c>
    </row>
    <row r="1623" s="31" customFormat="true" ht="24.15" hidden="false" customHeight="true" outlineLevel="0" collapsed="false">
      <c r="A1623" s="24"/>
      <c r="B1623" s="25"/>
      <c r="C1623" s="212" t="s">
        <v>1951</v>
      </c>
      <c r="D1623" s="212" t="s">
        <v>148</v>
      </c>
      <c r="E1623" s="213" t="s">
        <v>1952</v>
      </c>
      <c r="F1623" s="214" t="s">
        <v>1953</v>
      </c>
      <c r="G1623" s="215" t="s">
        <v>227</v>
      </c>
      <c r="H1623" s="216" t="n">
        <v>6.5</v>
      </c>
      <c r="I1623" s="217"/>
      <c r="J1623" s="218" t="n">
        <f aca="false">ROUND(I1623*H1623,2)</f>
        <v>0</v>
      </c>
      <c r="K1623" s="219"/>
      <c r="L1623" s="30"/>
      <c r="M1623" s="220"/>
      <c r="N1623" s="221" t="s">
        <v>40</v>
      </c>
      <c r="O1623" s="74"/>
      <c r="P1623" s="222" t="n">
        <f aca="false">O1623*H1623</f>
        <v>0</v>
      </c>
      <c r="Q1623" s="222" t="n">
        <v>0.01466</v>
      </c>
      <c r="R1623" s="222" t="n">
        <f aca="false">Q1623*H1623</f>
        <v>0.09529</v>
      </c>
      <c r="S1623" s="222" t="n">
        <v>0</v>
      </c>
      <c r="T1623" s="223" t="n">
        <f aca="false">S1623*H1623</f>
        <v>0</v>
      </c>
      <c r="U1623" s="24"/>
      <c r="V1623" s="24"/>
      <c r="W1623" s="24"/>
      <c r="X1623" s="24"/>
      <c r="Y1623" s="24"/>
      <c r="Z1623" s="24"/>
      <c r="AA1623" s="24"/>
      <c r="AB1623" s="24"/>
      <c r="AC1623" s="24"/>
      <c r="AD1623" s="24"/>
      <c r="AE1623" s="24"/>
      <c r="AR1623" s="224" t="s">
        <v>273</v>
      </c>
      <c r="AT1623" s="224" t="s">
        <v>148</v>
      </c>
      <c r="AU1623" s="224" t="s">
        <v>85</v>
      </c>
      <c r="AY1623" s="3" t="s">
        <v>146</v>
      </c>
      <c r="BE1623" s="225" t="n">
        <f aca="false">IF(N1623="základní",J1623,0)</f>
        <v>0</v>
      </c>
      <c r="BF1623" s="225" t="n">
        <f aca="false">IF(N1623="snížená",J1623,0)</f>
        <v>0</v>
      </c>
      <c r="BG1623" s="225" t="n">
        <f aca="false">IF(N1623="zákl. přenesená",J1623,0)</f>
        <v>0</v>
      </c>
      <c r="BH1623" s="225" t="n">
        <f aca="false">IF(N1623="sníž. přenesená",J1623,0)</f>
        <v>0</v>
      </c>
      <c r="BI1623" s="225" t="n">
        <f aca="false">IF(N1623="nulová",J1623,0)</f>
        <v>0</v>
      </c>
      <c r="BJ1623" s="3" t="s">
        <v>83</v>
      </c>
      <c r="BK1623" s="225" t="n">
        <f aca="false">ROUND(I1623*H1623,2)</f>
        <v>0</v>
      </c>
      <c r="BL1623" s="3" t="s">
        <v>273</v>
      </c>
      <c r="BM1623" s="224" t="s">
        <v>1954</v>
      </c>
    </row>
    <row r="1624" s="226" customFormat="true" ht="12.8" hidden="false" customHeight="false" outlineLevel="0" collapsed="false">
      <c r="B1624" s="227"/>
      <c r="C1624" s="228"/>
      <c r="D1624" s="229" t="s">
        <v>154</v>
      </c>
      <c r="E1624" s="230"/>
      <c r="F1624" s="231" t="s">
        <v>1955</v>
      </c>
      <c r="G1624" s="228"/>
      <c r="H1624" s="232" t="n">
        <v>6.5</v>
      </c>
      <c r="I1624" s="233"/>
      <c r="J1624" s="228"/>
      <c r="K1624" s="228"/>
      <c r="L1624" s="234"/>
      <c r="M1624" s="235"/>
      <c r="N1624" s="236"/>
      <c r="O1624" s="236"/>
      <c r="P1624" s="236"/>
      <c r="Q1624" s="236"/>
      <c r="R1624" s="236"/>
      <c r="S1624" s="236"/>
      <c r="T1624" s="237"/>
      <c r="AT1624" s="238" t="s">
        <v>154</v>
      </c>
      <c r="AU1624" s="238" t="s">
        <v>85</v>
      </c>
      <c r="AV1624" s="226" t="s">
        <v>85</v>
      </c>
      <c r="AW1624" s="226" t="s">
        <v>31</v>
      </c>
      <c r="AX1624" s="226" t="s">
        <v>83</v>
      </c>
      <c r="AY1624" s="238" t="s">
        <v>146</v>
      </c>
    </row>
    <row r="1625" s="31" customFormat="true" ht="24.15" hidden="false" customHeight="true" outlineLevel="0" collapsed="false">
      <c r="A1625" s="24"/>
      <c r="B1625" s="25"/>
      <c r="C1625" s="212" t="s">
        <v>1956</v>
      </c>
      <c r="D1625" s="212" t="s">
        <v>148</v>
      </c>
      <c r="E1625" s="213" t="s">
        <v>1957</v>
      </c>
      <c r="F1625" s="214" t="s">
        <v>1958</v>
      </c>
      <c r="G1625" s="215" t="s">
        <v>1702</v>
      </c>
      <c r="H1625" s="274"/>
      <c r="I1625" s="217"/>
      <c r="J1625" s="218" t="n">
        <f aca="false">ROUND(I1625*H1625,2)</f>
        <v>0</v>
      </c>
      <c r="K1625" s="219"/>
      <c r="L1625" s="30"/>
      <c r="M1625" s="220"/>
      <c r="N1625" s="221" t="s">
        <v>40</v>
      </c>
      <c r="O1625" s="74"/>
      <c r="P1625" s="222" t="n">
        <f aca="false">O1625*H1625</f>
        <v>0</v>
      </c>
      <c r="Q1625" s="222" t="n">
        <v>0</v>
      </c>
      <c r="R1625" s="222" t="n">
        <f aca="false">Q1625*H1625</f>
        <v>0</v>
      </c>
      <c r="S1625" s="222" t="n">
        <v>0</v>
      </c>
      <c r="T1625" s="223" t="n">
        <f aca="false">S1625*H1625</f>
        <v>0</v>
      </c>
      <c r="U1625" s="24"/>
      <c r="V1625" s="24"/>
      <c r="W1625" s="24"/>
      <c r="X1625" s="24"/>
      <c r="Y1625" s="24"/>
      <c r="Z1625" s="24"/>
      <c r="AA1625" s="24"/>
      <c r="AB1625" s="24"/>
      <c r="AC1625" s="24"/>
      <c r="AD1625" s="24"/>
      <c r="AE1625" s="24"/>
      <c r="AR1625" s="224" t="s">
        <v>273</v>
      </c>
      <c r="AT1625" s="224" t="s">
        <v>148</v>
      </c>
      <c r="AU1625" s="224" t="s">
        <v>85</v>
      </c>
      <c r="AY1625" s="3" t="s">
        <v>146</v>
      </c>
      <c r="BE1625" s="225" t="n">
        <f aca="false">IF(N1625="základní",J1625,0)</f>
        <v>0</v>
      </c>
      <c r="BF1625" s="225" t="n">
        <f aca="false">IF(N1625="snížená",J1625,0)</f>
        <v>0</v>
      </c>
      <c r="BG1625" s="225" t="n">
        <f aca="false">IF(N1625="zákl. přenesená",J1625,0)</f>
        <v>0</v>
      </c>
      <c r="BH1625" s="225" t="n">
        <f aca="false">IF(N1625="sníž. přenesená",J1625,0)</f>
        <v>0</v>
      </c>
      <c r="BI1625" s="225" t="n">
        <f aca="false">IF(N1625="nulová",J1625,0)</f>
        <v>0</v>
      </c>
      <c r="BJ1625" s="3" t="s">
        <v>83</v>
      </c>
      <c r="BK1625" s="225" t="n">
        <f aca="false">ROUND(I1625*H1625,2)</f>
        <v>0</v>
      </c>
      <c r="BL1625" s="3" t="s">
        <v>273</v>
      </c>
      <c r="BM1625" s="224" t="s">
        <v>1959</v>
      </c>
    </row>
    <row r="1626" s="195" customFormat="true" ht="22.8" hidden="false" customHeight="true" outlineLevel="0" collapsed="false">
      <c r="B1626" s="196"/>
      <c r="C1626" s="197"/>
      <c r="D1626" s="198" t="s">
        <v>74</v>
      </c>
      <c r="E1626" s="210" t="s">
        <v>1960</v>
      </c>
      <c r="F1626" s="210" t="s">
        <v>1961</v>
      </c>
      <c r="G1626" s="197"/>
      <c r="H1626" s="197"/>
      <c r="I1626" s="200"/>
      <c r="J1626" s="211" t="n">
        <f aca="false">BK1626</f>
        <v>0</v>
      </c>
      <c r="K1626" s="197"/>
      <c r="L1626" s="202"/>
      <c r="M1626" s="203"/>
      <c r="N1626" s="204"/>
      <c r="O1626" s="204"/>
      <c r="P1626" s="205" t="n">
        <f aca="false">SUM(P1627:P1653)</f>
        <v>0</v>
      </c>
      <c r="Q1626" s="204"/>
      <c r="R1626" s="205" t="n">
        <f aca="false">SUM(R1627:R1653)</f>
        <v>0.612852</v>
      </c>
      <c r="S1626" s="204"/>
      <c r="T1626" s="206" t="n">
        <f aca="false">SUM(T1627:T1653)</f>
        <v>0.0203</v>
      </c>
      <c r="AR1626" s="207" t="s">
        <v>85</v>
      </c>
      <c r="AT1626" s="208" t="s">
        <v>74</v>
      </c>
      <c r="AU1626" s="208" t="s">
        <v>83</v>
      </c>
      <c r="AY1626" s="207" t="s">
        <v>146</v>
      </c>
      <c r="BK1626" s="209" t="n">
        <f aca="false">SUM(BK1627:BK1653)</f>
        <v>0</v>
      </c>
    </row>
    <row r="1627" s="31" customFormat="true" ht="14.4" hidden="false" customHeight="true" outlineLevel="0" collapsed="false">
      <c r="A1627" s="24"/>
      <c r="B1627" s="25"/>
      <c r="C1627" s="212" t="s">
        <v>1962</v>
      </c>
      <c r="D1627" s="212" t="s">
        <v>148</v>
      </c>
      <c r="E1627" s="213" t="s">
        <v>1963</v>
      </c>
      <c r="F1627" s="214" t="s">
        <v>1964</v>
      </c>
      <c r="G1627" s="215" t="s">
        <v>662</v>
      </c>
      <c r="H1627" s="216" t="n">
        <v>11.6</v>
      </c>
      <c r="I1627" s="217"/>
      <c r="J1627" s="218" t="n">
        <f aca="false">ROUND(I1627*H1627,2)</f>
        <v>0</v>
      </c>
      <c r="K1627" s="219"/>
      <c r="L1627" s="30"/>
      <c r="M1627" s="220"/>
      <c r="N1627" s="221" t="s">
        <v>40</v>
      </c>
      <c r="O1627" s="74"/>
      <c r="P1627" s="222" t="n">
        <f aca="false">O1627*H1627</f>
        <v>0</v>
      </c>
      <c r="Q1627" s="222" t="n">
        <v>0</v>
      </c>
      <c r="R1627" s="222" t="n">
        <f aca="false">Q1627*H1627</f>
        <v>0</v>
      </c>
      <c r="S1627" s="222" t="n">
        <v>0.00175</v>
      </c>
      <c r="T1627" s="223" t="n">
        <f aca="false">S1627*H1627</f>
        <v>0.0203</v>
      </c>
      <c r="U1627" s="24"/>
      <c r="V1627" s="24"/>
      <c r="W1627" s="24"/>
      <c r="X1627" s="24"/>
      <c r="Y1627" s="24"/>
      <c r="Z1627" s="24"/>
      <c r="AA1627" s="24"/>
      <c r="AB1627" s="24"/>
      <c r="AC1627" s="24"/>
      <c r="AD1627" s="24"/>
      <c r="AE1627" s="24"/>
      <c r="AR1627" s="224" t="s">
        <v>273</v>
      </c>
      <c r="AT1627" s="224" t="s">
        <v>148</v>
      </c>
      <c r="AU1627" s="224" t="s">
        <v>85</v>
      </c>
      <c r="AY1627" s="3" t="s">
        <v>146</v>
      </c>
      <c r="BE1627" s="225" t="n">
        <f aca="false">IF(N1627="základní",J1627,0)</f>
        <v>0</v>
      </c>
      <c r="BF1627" s="225" t="n">
        <f aca="false">IF(N1627="snížená",J1627,0)</f>
        <v>0</v>
      </c>
      <c r="BG1627" s="225" t="n">
        <f aca="false">IF(N1627="zákl. přenesená",J1627,0)</f>
        <v>0</v>
      </c>
      <c r="BH1627" s="225" t="n">
        <f aca="false">IF(N1627="sníž. přenesená",J1627,0)</f>
        <v>0</v>
      </c>
      <c r="BI1627" s="225" t="n">
        <f aca="false">IF(N1627="nulová",J1627,0)</f>
        <v>0</v>
      </c>
      <c r="BJ1627" s="3" t="s">
        <v>83</v>
      </c>
      <c r="BK1627" s="225" t="n">
        <f aca="false">ROUND(I1627*H1627,2)</f>
        <v>0</v>
      </c>
      <c r="BL1627" s="3" t="s">
        <v>273</v>
      </c>
      <c r="BM1627" s="224" t="s">
        <v>1965</v>
      </c>
    </row>
    <row r="1628" s="31" customFormat="true" ht="24.15" hidden="false" customHeight="true" outlineLevel="0" collapsed="false">
      <c r="A1628" s="24"/>
      <c r="B1628" s="25"/>
      <c r="C1628" s="212" t="s">
        <v>1966</v>
      </c>
      <c r="D1628" s="212" t="s">
        <v>148</v>
      </c>
      <c r="E1628" s="213" t="s">
        <v>1967</v>
      </c>
      <c r="F1628" s="214" t="s">
        <v>1968</v>
      </c>
      <c r="G1628" s="215" t="s">
        <v>662</v>
      </c>
      <c r="H1628" s="216" t="n">
        <v>49.41</v>
      </c>
      <c r="I1628" s="217"/>
      <c r="J1628" s="218" t="n">
        <f aca="false">ROUND(I1628*H1628,2)</f>
        <v>0</v>
      </c>
      <c r="K1628" s="219"/>
      <c r="L1628" s="30"/>
      <c r="M1628" s="220"/>
      <c r="N1628" s="221" t="s">
        <v>40</v>
      </c>
      <c r="O1628" s="74"/>
      <c r="P1628" s="222" t="n">
        <f aca="false">O1628*H1628</f>
        <v>0</v>
      </c>
      <c r="Q1628" s="222" t="n">
        <v>0.00065</v>
      </c>
      <c r="R1628" s="222" t="n">
        <f aca="false">Q1628*H1628</f>
        <v>0.0321165</v>
      </c>
      <c r="S1628" s="222" t="n">
        <v>0</v>
      </c>
      <c r="T1628" s="223" t="n">
        <f aca="false">S1628*H1628</f>
        <v>0</v>
      </c>
      <c r="U1628" s="24"/>
      <c r="V1628" s="24"/>
      <c r="W1628" s="24"/>
      <c r="X1628" s="24"/>
      <c r="Y1628" s="24"/>
      <c r="Z1628" s="24"/>
      <c r="AA1628" s="24"/>
      <c r="AB1628" s="24"/>
      <c r="AC1628" s="24"/>
      <c r="AD1628" s="24"/>
      <c r="AE1628" s="24"/>
      <c r="AR1628" s="224" t="s">
        <v>273</v>
      </c>
      <c r="AT1628" s="224" t="s">
        <v>148</v>
      </c>
      <c r="AU1628" s="224" t="s">
        <v>85</v>
      </c>
      <c r="AY1628" s="3" t="s">
        <v>146</v>
      </c>
      <c r="BE1628" s="225" t="n">
        <f aca="false">IF(N1628="základní",J1628,0)</f>
        <v>0</v>
      </c>
      <c r="BF1628" s="225" t="n">
        <f aca="false">IF(N1628="snížená",J1628,0)</f>
        <v>0</v>
      </c>
      <c r="BG1628" s="225" t="n">
        <f aca="false">IF(N1628="zákl. přenesená",J1628,0)</f>
        <v>0</v>
      </c>
      <c r="BH1628" s="225" t="n">
        <f aca="false">IF(N1628="sníž. přenesená",J1628,0)</f>
        <v>0</v>
      </c>
      <c r="BI1628" s="225" t="n">
        <f aca="false">IF(N1628="nulová",J1628,0)</f>
        <v>0</v>
      </c>
      <c r="BJ1628" s="3" t="s">
        <v>83</v>
      </c>
      <c r="BK1628" s="225" t="n">
        <f aca="false">ROUND(I1628*H1628,2)</f>
        <v>0</v>
      </c>
      <c r="BL1628" s="3" t="s">
        <v>273</v>
      </c>
      <c r="BM1628" s="224" t="s">
        <v>1969</v>
      </c>
    </row>
    <row r="1629" s="31" customFormat="true" ht="24.15" hidden="false" customHeight="true" outlineLevel="0" collapsed="false">
      <c r="A1629" s="24"/>
      <c r="B1629" s="25"/>
      <c r="C1629" s="212" t="s">
        <v>1970</v>
      </c>
      <c r="D1629" s="212" t="s">
        <v>148</v>
      </c>
      <c r="E1629" s="213" t="s">
        <v>1971</v>
      </c>
      <c r="F1629" s="214" t="s">
        <v>1972</v>
      </c>
      <c r="G1629" s="215" t="s">
        <v>227</v>
      </c>
      <c r="H1629" s="216" t="n">
        <v>10.1</v>
      </c>
      <c r="I1629" s="217"/>
      <c r="J1629" s="218" t="n">
        <f aca="false">ROUND(I1629*H1629,2)</f>
        <v>0</v>
      </c>
      <c r="K1629" s="219"/>
      <c r="L1629" s="30"/>
      <c r="M1629" s="220"/>
      <c r="N1629" s="221" t="s">
        <v>40</v>
      </c>
      <c r="O1629" s="74"/>
      <c r="P1629" s="222" t="n">
        <f aca="false">O1629*H1629</f>
        <v>0</v>
      </c>
      <c r="Q1629" s="222" t="n">
        <v>0.00684</v>
      </c>
      <c r="R1629" s="222" t="n">
        <f aca="false">Q1629*H1629</f>
        <v>0.069084</v>
      </c>
      <c r="S1629" s="222" t="n">
        <v>0</v>
      </c>
      <c r="T1629" s="223" t="n">
        <f aca="false">S1629*H1629</f>
        <v>0</v>
      </c>
      <c r="U1629" s="24"/>
      <c r="V1629" s="24"/>
      <c r="W1629" s="24"/>
      <c r="X1629" s="24"/>
      <c r="Y1629" s="24"/>
      <c r="Z1629" s="24"/>
      <c r="AA1629" s="24"/>
      <c r="AB1629" s="24"/>
      <c r="AC1629" s="24"/>
      <c r="AD1629" s="24"/>
      <c r="AE1629" s="24"/>
      <c r="AR1629" s="224" t="s">
        <v>273</v>
      </c>
      <c r="AT1629" s="224" t="s">
        <v>148</v>
      </c>
      <c r="AU1629" s="224" t="s">
        <v>85</v>
      </c>
      <c r="AY1629" s="3" t="s">
        <v>146</v>
      </c>
      <c r="BE1629" s="225" t="n">
        <f aca="false">IF(N1629="základní",J1629,0)</f>
        <v>0</v>
      </c>
      <c r="BF1629" s="225" t="n">
        <f aca="false">IF(N1629="snížená",J1629,0)</f>
        <v>0</v>
      </c>
      <c r="BG1629" s="225" t="n">
        <f aca="false">IF(N1629="zákl. přenesená",J1629,0)</f>
        <v>0</v>
      </c>
      <c r="BH1629" s="225" t="n">
        <f aca="false">IF(N1629="sníž. přenesená",J1629,0)</f>
        <v>0</v>
      </c>
      <c r="BI1629" s="225" t="n">
        <f aca="false">IF(N1629="nulová",J1629,0)</f>
        <v>0</v>
      </c>
      <c r="BJ1629" s="3" t="s">
        <v>83</v>
      </c>
      <c r="BK1629" s="225" t="n">
        <f aca="false">ROUND(I1629*H1629,2)</f>
        <v>0</v>
      </c>
      <c r="BL1629" s="3" t="s">
        <v>273</v>
      </c>
      <c r="BM1629" s="224" t="s">
        <v>1973</v>
      </c>
    </row>
    <row r="1630" s="31" customFormat="true" ht="24.15" hidden="false" customHeight="true" outlineLevel="0" collapsed="false">
      <c r="A1630" s="24"/>
      <c r="B1630" s="25"/>
      <c r="C1630" s="212" t="s">
        <v>1974</v>
      </c>
      <c r="D1630" s="212" t="s">
        <v>148</v>
      </c>
      <c r="E1630" s="213" t="s">
        <v>1975</v>
      </c>
      <c r="F1630" s="214" t="s">
        <v>1976</v>
      </c>
      <c r="G1630" s="215" t="s">
        <v>662</v>
      </c>
      <c r="H1630" s="216" t="n">
        <v>105.58</v>
      </c>
      <c r="I1630" s="217"/>
      <c r="J1630" s="218" t="n">
        <f aca="false">ROUND(I1630*H1630,2)</f>
        <v>0</v>
      </c>
      <c r="K1630" s="219"/>
      <c r="L1630" s="30"/>
      <c r="M1630" s="220"/>
      <c r="N1630" s="221" t="s">
        <v>40</v>
      </c>
      <c r="O1630" s="74"/>
      <c r="P1630" s="222" t="n">
        <f aca="false">O1630*H1630</f>
        <v>0</v>
      </c>
      <c r="Q1630" s="222" t="n">
        <v>0.003</v>
      </c>
      <c r="R1630" s="222" t="n">
        <f aca="false">Q1630*H1630</f>
        <v>0.31674</v>
      </c>
      <c r="S1630" s="222" t="n">
        <v>0</v>
      </c>
      <c r="T1630" s="223" t="n">
        <f aca="false">S1630*H1630</f>
        <v>0</v>
      </c>
      <c r="U1630" s="24"/>
      <c r="V1630" s="24"/>
      <c r="W1630" s="24"/>
      <c r="X1630" s="24"/>
      <c r="Y1630" s="24"/>
      <c r="Z1630" s="24"/>
      <c r="AA1630" s="24"/>
      <c r="AB1630" s="24"/>
      <c r="AC1630" s="24"/>
      <c r="AD1630" s="24"/>
      <c r="AE1630" s="24"/>
      <c r="AR1630" s="224" t="s">
        <v>273</v>
      </c>
      <c r="AT1630" s="224" t="s">
        <v>148</v>
      </c>
      <c r="AU1630" s="224" t="s">
        <v>85</v>
      </c>
      <c r="AY1630" s="3" t="s">
        <v>146</v>
      </c>
      <c r="BE1630" s="225" t="n">
        <f aca="false">IF(N1630="základní",J1630,0)</f>
        <v>0</v>
      </c>
      <c r="BF1630" s="225" t="n">
        <f aca="false">IF(N1630="snížená",J1630,0)</f>
        <v>0</v>
      </c>
      <c r="BG1630" s="225" t="n">
        <f aca="false">IF(N1630="zákl. přenesená",J1630,0)</f>
        <v>0</v>
      </c>
      <c r="BH1630" s="225" t="n">
        <f aca="false">IF(N1630="sníž. přenesená",J1630,0)</f>
        <v>0</v>
      </c>
      <c r="BI1630" s="225" t="n">
        <f aca="false">IF(N1630="nulová",J1630,0)</f>
        <v>0</v>
      </c>
      <c r="BJ1630" s="3" t="s">
        <v>83</v>
      </c>
      <c r="BK1630" s="225" t="n">
        <f aca="false">ROUND(I1630*H1630,2)</f>
        <v>0</v>
      </c>
      <c r="BL1630" s="3" t="s">
        <v>273</v>
      </c>
      <c r="BM1630" s="224" t="s">
        <v>1977</v>
      </c>
    </row>
    <row r="1631" s="31" customFormat="true" ht="24.15" hidden="false" customHeight="true" outlineLevel="0" collapsed="false">
      <c r="A1631" s="24"/>
      <c r="B1631" s="25"/>
      <c r="C1631" s="212" t="s">
        <v>1978</v>
      </c>
      <c r="D1631" s="212" t="s">
        <v>148</v>
      </c>
      <c r="E1631" s="213" t="s">
        <v>1979</v>
      </c>
      <c r="F1631" s="214" t="s">
        <v>1980</v>
      </c>
      <c r="G1631" s="215" t="s">
        <v>662</v>
      </c>
      <c r="H1631" s="216" t="n">
        <v>12.925</v>
      </c>
      <c r="I1631" s="217"/>
      <c r="J1631" s="218" t="n">
        <f aca="false">ROUND(I1631*H1631,2)</f>
        <v>0</v>
      </c>
      <c r="K1631" s="219"/>
      <c r="L1631" s="30"/>
      <c r="M1631" s="220"/>
      <c r="N1631" s="221" t="s">
        <v>40</v>
      </c>
      <c r="O1631" s="74"/>
      <c r="P1631" s="222" t="n">
        <f aca="false">O1631*H1631</f>
        <v>0</v>
      </c>
      <c r="Q1631" s="222" t="n">
        <v>0.00064</v>
      </c>
      <c r="R1631" s="222" t="n">
        <f aca="false">Q1631*H1631</f>
        <v>0.008272</v>
      </c>
      <c r="S1631" s="222" t="n">
        <v>0</v>
      </c>
      <c r="T1631" s="223" t="n">
        <f aca="false">S1631*H1631</f>
        <v>0</v>
      </c>
      <c r="U1631" s="24"/>
      <c r="V1631" s="24"/>
      <c r="W1631" s="24"/>
      <c r="X1631" s="24"/>
      <c r="Y1631" s="24"/>
      <c r="Z1631" s="24"/>
      <c r="AA1631" s="24"/>
      <c r="AB1631" s="24"/>
      <c r="AC1631" s="24"/>
      <c r="AD1631" s="24"/>
      <c r="AE1631" s="24"/>
      <c r="AR1631" s="224" t="s">
        <v>273</v>
      </c>
      <c r="AT1631" s="224" t="s">
        <v>148</v>
      </c>
      <c r="AU1631" s="224" t="s">
        <v>85</v>
      </c>
      <c r="AY1631" s="3" t="s">
        <v>146</v>
      </c>
      <c r="BE1631" s="225" t="n">
        <f aca="false">IF(N1631="základní",J1631,0)</f>
        <v>0</v>
      </c>
      <c r="BF1631" s="225" t="n">
        <f aca="false">IF(N1631="snížená",J1631,0)</f>
        <v>0</v>
      </c>
      <c r="BG1631" s="225" t="n">
        <f aca="false">IF(N1631="zákl. přenesená",J1631,0)</f>
        <v>0</v>
      </c>
      <c r="BH1631" s="225" t="n">
        <f aca="false">IF(N1631="sníž. přenesená",J1631,0)</f>
        <v>0</v>
      </c>
      <c r="BI1631" s="225" t="n">
        <f aca="false">IF(N1631="nulová",J1631,0)</f>
        <v>0</v>
      </c>
      <c r="BJ1631" s="3" t="s">
        <v>83</v>
      </c>
      <c r="BK1631" s="225" t="n">
        <f aca="false">ROUND(I1631*H1631,2)</f>
        <v>0</v>
      </c>
      <c r="BL1631" s="3" t="s">
        <v>273</v>
      </c>
      <c r="BM1631" s="224" t="s">
        <v>1981</v>
      </c>
    </row>
    <row r="1632" s="226" customFormat="true" ht="12.8" hidden="false" customHeight="false" outlineLevel="0" collapsed="false">
      <c r="B1632" s="227"/>
      <c r="C1632" s="228"/>
      <c r="D1632" s="229" t="s">
        <v>154</v>
      </c>
      <c r="E1632" s="230"/>
      <c r="F1632" s="231" t="s">
        <v>1982</v>
      </c>
      <c r="G1632" s="228"/>
      <c r="H1632" s="232" t="n">
        <v>2.43</v>
      </c>
      <c r="I1632" s="233"/>
      <c r="J1632" s="228"/>
      <c r="K1632" s="228"/>
      <c r="L1632" s="234"/>
      <c r="M1632" s="235"/>
      <c r="N1632" s="236"/>
      <c r="O1632" s="236"/>
      <c r="P1632" s="236"/>
      <c r="Q1632" s="236"/>
      <c r="R1632" s="236"/>
      <c r="S1632" s="236"/>
      <c r="T1632" s="237"/>
      <c r="AT1632" s="238" t="s">
        <v>154</v>
      </c>
      <c r="AU1632" s="238" t="s">
        <v>85</v>
      </c>
      <c r="AV1632" s="226" t="s">
        <v>85</v>
      </c>
      <c r="AW1632" s="226" t="s">
        <v>31</v>
      </c>
      <c r="AX1632" s="226" t="s">
        <v>75</v>
      </c>
      <c r="AY1632" s="238" t="s">
        <v>146</v>
      </c>
    </row>
    <row r="1633" s="226" customFormat="true" ht="12.8" hidden="false" customHeight="false" outlineLevel="0" collapsed="false">
      <c r="B1633" s="227"/>
      <c r="C1633" s="228"/>
      <c r="D1633" s="229" t="s">
        <v>154</v>
      </c>
      <c r="E1633" s="230"/>
      <c r="F1633" s="231" t="s">
        <v>1983</v>
      </c>
      <c r="G1633" s="228"/>
      <c r="H1633" s="232" t="n">
        <v>1.35</v>
      </c>
      <c r="I1633" s="233"/>
      <c r="J1633" s="228"/>
      <c r="K1633" s="228"/>
      <c r="L1633" s="234"/>
      <c r="M1633" s="235"/>
      <c r="N1633" s="236"/>
      <c r="O1633" s="236"/>
      <c r="P1633" s="236"/>
      <c r="Q1633" s="236"/>
      <c r="R1633" s="236"/>
      <c r="S1633" s="236"/>
      <c r="T1633" s="237"/>
      <c r="AT1633" s="238" t="s">
        <v>154</v>
      </c>
      <c r="AU1633" s="238" t="s">
        <v>85</v>
      </c>
      <c r="AV1633" s="226" t="s">
        <v>85</v>
      </c>
      <c r="AW1633" s="226" t="s">
        <v>31</v>
      </c>
      <c r="AX1633" s="226" t="s">
        <v>75</v>
      </c>
      <c r="AY1633" s="238" t="s">
        <v>146</v>
      </c>
    </row>
    <row r="1634" s="226" customFormat="true" ht="12.8" hidden="false" customHeight="false" outlineLevel="0" collapsed="false">
      <c r="B1634" s="227"/>
      <c r="C1634" s="228"/>
      <c r="D1634" s="229" t="s">
        <v>154</v>
      </c>
      <c r="E1634" s="230"/>
      <c r="F1634" s="231" t="s">
        <v>1984</v>
      </c>
      <c r="G1634" s="228"/>
      <c r="H1634" s="232" t="n">
        <v>3.46</v>
      </c>
      <c r="I1634" s="233"/>
      <c r="J1634" s="228"/>
      <c r="K1634" s="228"/>
      <c r="L1634" s="234"/>
      <c r="M1634" s="235"/>
      <c r="N1634" s="236"/>
      <c r="O1634" s="236"/>
      <c r="P1634" s="236"/>
      <c r="Q1634" s="236"/>
      <c r="R1634" s="236"/>
      <c r="S1634" s="236"/>
      <c r="T1634" s="237"/>
      <c r="AT1634" s="238" t="s">
        <v>154</v>
      </c>
      <c r="AU1634" s="238" t="s">
        <v>85</v>
      </c>
      <c r="AV1634" s="226" t="s">
        <v>85</v>
      </c>
      <c r="AW1634" s="226" t="s">
        <v>31</v>
      </c>
      <c r="AX1634" s="226" t="s">
        <v>75</v>
      </c>
      <c r="AY1634" s="238" t="s">
        <v>146</v>
      </c>
    </row>
    <row r="1635" s="226" customFormat="true" ht="12.8" hidden="false" customHeight="false" outlineLevel="0" collapsed="false">
      <c r="B1635" s="227"/>
      <c r="C1635" s="228"/>
      <c r="D1635" s="229" t="s">
        <v>154</v>
      </c>
      <c r="E1635" s="230"/>
      <c r="F1635" s="231" t="s">
        <v>1985</v>
      </c>
      <c r="G1635" s="228"/>
      <c r="H1635" s="232" t="n">
        <v>3.72</v>
      </c>
      <c r="I1635" s="233"/>
      <c r="J1635" s="228"/>
      <c r="K1635" s="228"/>
      <c r="L1635" s="234"/>
      <c r="M1635" s="235"/>
      <c r="N1635" s="236"/>
      <c r="O1635" s="236"/>
      <c r="P1635" s="236"/>
      <c r="Q1635" s="236"/>
      <c r="R1635" s="236"/>
      <c r="S1635" s="236"/>
      <c r="T1635" s="237"/>
      <c r="AT1635" s="238" t="s">
        <v>154</v>
      </c>
      <c r="AU1635" s="238" t="s">
        <v>85</v>
      </c>
      <c r="AV1635" s="226" t="s">
        <v>85</v>
      </c>
      <c r="AW1635" s="226" t="s">
        <v>31</v>
      </c>
      <c r="AX1635" s="226" t="s">
        <v>75</v>
      </c>
      <c r="AY1635" s="238" t="s">
        <v>146</v>
      </c>
    </row>
    <row r="1636" s="226" customFormat="true" ht="12.8" hidden="false" customHeight="false" outlineLevel="0" collapsed="false">
      <c r="B1636" s="227"/>
      <c r="C1636" s="228"/>
      <c r="D1636" s="229" t="s">
        <v>154</v>
      </c>
      <c r="E1636" s="230"/>
      <c r="F1636" s="231" t="s">
        <v>1986</v>
      </c>
      <c r="G1636" s="228"/>
      <c r="H1636" s="232" t="n">
        <v>1.965</v>
      </c>
      <c r="I1636" s="233"/>
      <c r="J1636" s="228"/>
      <c r="K1636" s="228"/>
      <c r="L1636" s="234"/>
      <c r="M1636" s="235"/>
      <c r="N1636" s="236"/>
      <c r="O1636" s="236"/>
      <c r="P1636" s="236"/>
      <c r="Q1636" s="236"/>
      <c r="R1636" s="236"/>
      <c r="S1636" s="236"/>
      <c r="T1636" s="237"/>
      <c r="AT1636" s="238" t="s">
        <v>154</v>
      </c>
      <c r="AU1636" s="238" t="s">
        <v>85</v>
      </c>
      <c r="AV1636" s="226" t="s">
        <v>85</v>
      </c>
      <c r="AW1636" s="226" t="s">
        <v>31</v>
      </c>
      <c r="AX1636" s="226" t="s">
        <v>75</v>
      </c>
      <c r="AY1636" s="238" t="s">
        <v>146</v>
      </c>
    </row>
    <row r="1637" s="239" customFormat="true" ht="12.8" hidden="false" customHeight="false" outlineLevel="0" collapsed="false">
      <c r="B1637" s="240"/>
      <c r="C1637" s="241"/>
      <c r="D1637" s="229" t="s">
        <v>154</v>
      </c>
      <c r="E1637" s="242"/>
      <c r="F1637" s="243" t="s">
        <v>159</v>
      </c>
      <c r="G1637" s="241"/>
      <c r="H1637" s="244" t="n">
        <v>12.925</v>
      </c>
      <c r="I1637" s="245"/>
      <c r="J1637" s="241"/>
      <c r="K1637" s="241"/>
      <c r="L1637" s="246"/>
      <c r="M1637" s="247"/>
      <c r="N1637" s="248"/>
      <c r="O1637" s="248"/>
      <c r="P1637" s="248"/>
      <c r="Q1637" s="248"/>
      <c r="R1637" s="248"/>
      <c r="S1637" s="248"/>
      <c r="T1637" s="249"/>
      <c r="AT1637" s="250" t="s">
        <v>154</v>
      </c>
      <c r="AU1637" s="250" t="s">
        <v>85</v>
      </c>
      <c r="AV1637" s="239" t="s">
        <v>152</v>
      </c>
      <c r="AW1637" s="239" t="s">
        <v>31</v>
      </c>
      <c r="AX1637" s="239" t="s">
        <v>83</v>
      </c>
      <c r="AY1637" s="250" t="s">
        <v>146</v>
      </c>
    </row>
    <row r="1638" s="31" customFormat="true" ht="24.15" hidden="false" customHeight="true" outlineLevel="0" collapsed="false">
      <c r="A1638" s="24"/>
      <c r="B1638" s="25"/>
      <c r="C1638" s="212" t="s">
        <v>1987</v>
      </c>
      <c r="D1638" s="212" t="s">
        <v>148</v>
      </c>
      <c r="E1638" s="213" t="s">
        <v>1988</v>
      </c>
      <c r="F1638" s="214" t="s">
        <v>1989</v>
      </c>
      <c r="G1638" s="215" t="s">
        <v>662</v>
      </c>
      <c r="H1638" s="216" t="n">
        <v>55.625</v>
      </c>
      <c r="I1638" s="217"/>
      <c r="J1638" s="218" t="n">
        <f aca="false">ROUND(I1638*H1638,2)</f>
        <v>0</v>
      </c>
      <c r="K1638" s="219"/>
      <c r="L1638" s="30"/>
      <c r="M1638" s="220"/>
      <c r="N1638" s="221" t="s">
        <v>40</v>
      </c>
      <c r="O1638" s="74"/>
      <c r="P1638" s="222" t="n">
        <f aca="false">O1638*H1638</f>
        <v>0</v>
      </c>
      <c r="Q1638" s="222" t="n">
        <v>0.00198</v>
      </c>
      <c r="R1638" s="222" t="n">
        <f aca="false">Q1638*H1638</f>
        <v>0.1101375</v>
      </c>
      <c r="S1638" s="222" t="n">
        <v>0</v>
      </c>
      <c r="T1638" s="223" t="n">
        <f aca="false">S1638*H1638</f>
        <v>0</v>
      </c>
      <c r="U1638" s="24"/>
      <c r="V1638" s="24"/>
      <c r="W1638" s="24"/>
      <c r="X1638" s="24"/>
      <c r="Y1638" s="24"/>
      <c r="Z1638" s="24"/>
      <c r="AA1638" s="24"/>
      <c r="AB1638" s="24"/>
      <c r="AC1638" s="24"/>
      <c r="AD1638" s="24"/>
      <c r="AE1638" s="24"/>
      <c r="AR1638" s="224" t="s">
        <v>273</v>
      </c>
      <c r="AT1638" s="224" t="s">
        <v>148</v>
      </c>
      <c r="AU1638" s="224" t="s">
        <v>85</v>
      </c>
      <c r="AY1638" s="3" t="s">
        <v>146</v>
      </c>
      <c r="BE1638" s="225" t="n">
        <f aca="false">IF(N1638="základní",J1638,0)</f>
        <v>0</v>
      </c>
      <c r="BF1638" s="225" t="n">
        <f aca="false">IF(N1638="snížená",J1638,0)</f>
        <v>0</v>
      </c>
      <c r="BG1638" s="225" t="n">
        <f aca="false">IF(N1638="zákl. přenesená",J1638,0)</f>
        <v>0</v>
      </c>
      <c r="BH1638" s="225" t="n">
        <f aca="false">IF(N1638="sníž. přenesená",J1638,0)</f>
        <v>0</v>
      </c>
      <c r="BI1638" s="225" t="n">
        <f aca="false">IF(N1638="nulová",J1638,0)</f>
        <v>0</v>
      </c>
      <c r="BJ1638" s="3" t="s">
        <v>83</v>
      </c>
      <c r="BK1638" s="225" t="n">
        <f aca="false">ROUND(I1638*H1638,2)</f>
        <v>0</v>
      </c>
      <c r="BL1638" s="3" t="s">
        <v>273</v>
      </c>
      <c r="BM1638" s="224" t="s">
        <v>1990</v>
      </c>
    </row>
    <row r="1639" s="226" customFormat="true" ht="12.8" hidden="false" customHeight="false" outlineLevel="0" collapsed="false">
      <c r="B1639" s="227"/>
      <c r="C1639" s="228"/>
      <c r="D1639" s="229" t="s">
        <v>154</v>
      </c>
      <c r="E1639" s="230"/>
      <c r="F1639" s="231" t="s">
        <v>1991</v>
      </c>
      <c r="G1639" s="228"/>
      <c r="H1639" s="232" t="n">
        <v>5.95</v>
      </c>
      <c r="I1639" s="233"/>
      <c r="J1639" s="228"/>
      <c r="K1639" s="228"/>
      <c r="L1639" s="234"/>
      <c r="M1639" s="235"/>
      <c r="N1639" s="236"/>
      <c r="O1639" s="236"/>
      <c r="P1639" s="236"/>
      <c r="Q1639" s="236"/>
      <c r="R1639" s="236"/>
      <c r="S1639" s="236"/>
      <c r="T1639" s="237"/>
      <c r="AT1639" s="238" t="s">
        <v>154</v>
      </c>
      <c r="AU1639" s="238" t="s">
        <v>85</v>
      </c>
      <c r="AV1639" s="226" t="s">
        <v>85</v>
      </c>
      <c r="AW1639" s="226" t="s">
        <v>31</v>
      </c>
      <c r="AX1639" s="226" t="s">
        <v>75</v>
      </c>
      <c r="AY1639" s="238" t="s">
        <v>146</v>
      </c>
    </row>
    <row r="1640" s="226" customFormat="true" ht="12.8" hidden="false" customHeight="false" outlineLevel="0" collapsed="false">
      <c r="B1640" s="227"/>
      <c r="C1640" s="228"/>
      <c r="D1640" s="229" t="s">
        <v>154</v>
      </c>
      <c r="E1640" s="230"/>
      <c r="F1640" s="231" t="s">
        <v>1992</v>
      </c>
      <c r="G1640" s="228"/>
      <c r="H1640" s="232" t="n">
        <v>15.25</v>
      </c>
      <c r="I1640" s="233"/>
      <c r="J1640" s="228"/>
      <c r="K1640" s="228"/>
      <c r="L1640" s="234"/>
      <c r="M1640" s="235"/>
      <c r="N1640" s="236"/>
      <c r="O1640" s="236"/>
      <c r="P1640" s="236"/>
      <c r="Q1640" s="236"/>
      <c r="R1640" s="236"/>
      <c r="S1640" s="236"/>
      <c r="T1640" s="237"/>
      <c r="AT1640" s="238" t="s">
        <v>154</v>
      </c>
      <c r="AU1640" s="238" t="s">
        <v>85</v>
      </c>
      <c r="AV1640" s="226" t="s">
        <v>85</v>
      </c>
      <c r="AW1640" s="226" t="s">
        <v>31</v>
      </c>
      <c r="AX1640" s="226" t="s">
        <v>75</v>
      </c>
      <c r="AY1640" s="238" t="s">
        <v>146</v>
      </c>
    </row>
    <row r="1641" s="226" customFormat="true" ht="12.8" hidden="false" customHeight="false" outlineLevel="0" collapsed="false">
      <c r="B1641" s="227"/>
      <c r="C1641" s="228"/>
      <c r="D1641" s="229" t="s">
        <v>154</v>
      </c>
      <c r="E1641" s="230"/>
      <c r="F1641" s="231" t="s">
        <v>1993</v>
      </c>
      <c r="G1641" s="228"/>
      <c r="H1641" s="232" t="n">
        <v>2.15</v>
      </c>
      <c r="I1641" s="233"/>
      <c r="J1641" s="228"/>
      <c r="K1641" s="228"/>
      <c r="L1641" s="234"/>
      <c r="M1641" s="235"/>
      <c r="N1641" s="236"/>
      <c r="O1641" s="236"/>
      <c r="P1641" s="236"/>
      <c r="Q1641" s="236"/>
      <c r="R1641" s="236"/>
      <c r="S1641" s="236"/>
      <c r="T1641" s="237"/>
      <c r="AT1641" s="238" t="s">
        <v>154</v>
      </c>
      <c r="AU1641" s="238" t="s">
        <v>85</v>
      </c>
      <c r="AV1641" s="226" t="s">
        <v>85</v>
      </c>
      <c r="AW1641" s="226" t="s">
        <v>31</v>
      </c>
      <c r="AX1641" s="226" t="s">
        <v>75</v>
      </c>
      <c r="AY1641" s="238" t="s">
        <v>146</v>
      </c>
    </row>
    <row r="1642" s="226" customFormat="true" ht="12.8" hidden="false" customHeight="false" outlineLevel="0" collapsed="false">
      <c r="B1642" s="227"/>
      <c r="C1642" s="228"/>
      <c r="D1642" s="229" t="s">
        <v>154</v>
      </c>
      <c r="E1642" s="230"/>
      <c r="F1642" s="231" t="s">
        <v>1994</v>
      </c>
      <c r="G1642" s="228"/>
      <c r="H1642" s="232" t="n">
        <v>13.4</v>
      </c>
      <c r="I1642" s="233"/>
      <c r="J1642" s="228"/>
      <c r="K1642" s="228"/>
      <c r="L1642" s="234"/>
      <c r="M1642" s="235"/>
      <c r="N1642" s="236"/>
      <c r="O1642" s="236"/>
      <c r="P1642" s="236"/>
      <c r="Q1642" s="236"/>
      <c r="R1642" s="236"/>
      <c r="S1642" s="236"/>
      <c r="T1642" s="237"/>
      <c r="AT1642" s="238" t="s">
        <v>154</v>
      </c>
      <c r="AU1642" s="238" t="s">
        <v>85</v>
      </c>
      <c r="AV1642" s="226" t="s">
        <v>85</v>
      </c>
      <c r="AW1642" s="226" t="s">
        <v>31</v>
      </c>
      <c r="AX1642" s="226" t="s">
        <v>75</v>
      </c>
      <c r="AY1642" s="238" t="s">
        <v>146</v>
      </c>
    </row>
    <row r="1643" s="226" customFormat="true" ht="12.8" hidden="false" customHeight="false" outlineLevel="0" collapsed="false">
      <c r="B1643" s="227"/>
      <c r="C1643" s="228"/>
      <c r="D1643" s="229" t="s">
        <v>154</v>
      </c>
      <c r="E1643" s="230"/>
      <c r="F1643" s="231" t="s">
        <v>1995</v>
      </c>
      <c r="G1643" s="228"/>
      <c r="H1643" s="232" t="n">
        <v>6.97</v>
      </c>
      <c r="I1643" s="233"/>
      <c r="J1643" s="228"/>
      <c r="K1643" s="228"/>
      <c r="L1643" s="234"/>
      <c r="M1643" s="235"/>
      <c r="N1643" s="236"/>
      <c r="O1643" s="236"/>
      <c r="P1643" s="236"/>
      <c r="Q1643" s="236"/>
      <c r="R1643" s="236"/>
      <c r="S1643" s="236"/>
      <c r="T1643" s="237"/>
      <c r="AT1643" s="238" t="s">
        <v>154</v>
      </c>
      <c r="AU1643" s="238" t="s">
        <v>85</v>
      </c>
      <c r="AV1643" s="226" t="s">
        <v>85</v>
      </c>
      <c r="AW1643" s="226" t="s">
        <v>31</v>
      </c>
      <c r="AX1643" s="226" t="s">
        <v>75</v>
      </c>
      <c r="AY1643" s="238" t="s">
        <v>146</v>
      </c>
    </row>
    <row r="1644" s="226" customFormat="true" ht="12.8" hidden="false" customHeight="false" outlineLevel="0" collapsed="false">
      <c r="B1644" s="227"/>
      <c r="C1644" s="228"/>
      <c r="D1644" s="229" t="s">
        <v>154</v>
      </c>
      <c r="E1644" s="230"/>
      <c r="F1644" s="231" t="s">
        <v>1996</v>
      </c>
      <c r="G1644" s="228"/>
      <c r="H1644" s="232" t="n">
        <v>4.53</v>
      </c>
      <c r="I1644" s="233"/>
      <c r="J1644" s="228"/>
      <c r="K1644" s="228"/>
      <c r="L1644" s="234"/>
      <c r="M1644" s="235"/>
      <c r="N1644" s="236"/>
      <c r="O1644" s="236"/>
      <c r="P1644" s="236"/>
      <c r="Q1644" s="236"/>
      <c r="R1644" s="236"/>
      <c r="S1644" s="236"/>
      <c r="T1644" s="237"/>
      <c r="AT1644" s="238" t="s">
        <v>154</v>
      </c>
      <c r="AU1644" s="238" t="s">
        <v>85</v>
      </c>
      <c r="AV1644" s="226" t="s">
        <v>85</v>
      </c>
      <c r="AW1644" s="226" t="s">
        <v>31</v>
      </c>
      <c r="AX1644" s="226" t="s">
        <v>75</v>
      </c>
      <c r="AY1644" s="238" t="s">
        <v>146</v>
      </c>
    </row>
    <row r="1645" s="226" customFormat="true" ht="12.8" hidden="false" customHeight="false" outlineLevel="0" collapsed="false">
      <c r="B1645" s="227"/>
      <c r="C1645" s="228"/>
      <c r="D1645" s="229" t="s">
        <v>154</v>
      </c>
      <c r="E1645" s="230"/>
      <c r="F1645" s="231" t="s">
        <v>1997</v>
      </c>
      <c r="G1645" s="228"/>
      <c r="H1645" s="232" t="n">
        <v>6.645</v>
      </c>
      <c r="I1645" s="233"/>
      <c r="J1645" s="228"/>
      <c r="K1645" s="228"/>
      <c r="L1645" s="234"/>
      <c r="M1645" s="235"/>
      <c r="N1645" s="236"/>
      <c r="O1645" s="236"/>
      <c r="P1645" s="236"/>
      <c r="Q1645" s="236"/>
      <c r="R1645" s="236"/>
      <c r="S1645" s="236"/>
      <c r="T1645" s="237"/>
      <c r="AT1645" s="238" t="s">
        <v>154</v>
      </c>
      <c r="AU1645" s="238" t="s">
        <v>85</v>
      </c>
      <c r="AV1645" s="226" t="s">
        <v>85</v>
      </c>
      <c r="AW1645" s="226" t="s">
        <v>31</v>
      </c>
      <c r="AX1645" s="226" t="s">
        <v>75</v>
      </c>
      <c r="AY1645" s="238" t="s">
        <v>146</v>
      </c>
    </row>
    <row r="1646" s="226" customFormat="true" ht="12.8" hidden="false" customHeight="false" outlineLevel="0" collapsed="false">
      <c r="B1646" s="227"/>
      <c r="C1646" s="228"/>
      <c r="D1646" s="229" t="s">
        <v>154</v>
      </c>
      <c r="E1646" s="230"/>
      <c r="F1646" s="231" t="s">
        <v>1998</v>
      </c>
      <c r="G1646" s="228"/>
      <c r="H1646" s="232" t="n">
        <v>0.73</v>
      </c>
      <c r="I1646" s="233"/>
      <c r="J1646" s="228"/>
      <c r="K1646" s="228"/>
      <c r="L1646" s="234"/>
      <c r="M1646" s="235"/>
      <c r="N1646" s="236"/>
      <c r="O1646" s="236"/>
      <c r="P1646" s="236"/>
      <c r="Q1646" s="236"/>
      <c r="R1646" s="236"/>
      <c r="S1646" s="236"/>
      <c r="T1646" s="237"/>
      <c r="AT1646" s="238" t="s">
        <v>154</v>
      </c>
      <c r="AU1646" s="238" t="s">
        <v>85</v>
      </c>
      <c r="AV1646" s="226" t="s">
        <v>85</v>
      </c>
      <c r="AW1646" s="226" t="s">
        <v>31</v>
      </c>
      <c r="AX1646" s="226" t="s">
        <v>75</v>
      </c>
      <c r="AY1646" s="238" t="s">
        <v>146</v>
      </c>
    </row>
    <row r="1647" s="239" customFormat="true" ht="12.8" hidden="false" customHeight="false" outlineLevel="0" collapsed="false">
      <c r="B1647" s="240"/>
      <c r="C1647" s="241"/>
      <c r="D1647" s="229" t="s">
        <v>154</v>
      </c>
      <c r="E1647" s="242"/>
      <c r="F1647" s="243" t="s">
        <v>159</v>
      </c>
      <c r="G1647" s="241"/>
      <c r="H1647" s="244" t="n">
        <v>55.625</v>
      </c>
      <c r="I1647" s="245"/>
      <c r="J1647" s="241"/>
      <c r="K1647" s="241"/>
      <c r="L1647" s="246"/>
      <c r="M1647" s="247"/>
      <c r="N1647" s="248"/>
      <c r="O1647" s="248"/>
      <c r="P1647" s="248"/>
      <c r="Q1647" s="248"/>
      <c r="R1647" s="248"/>
      <c r="S1647" s="248"/>
      <c r="T1647" s="249"/>
      <c r="AT1647" s="250" t="s">
        <v>154</v>
      </c>
      <c r="AU1647" s="250" t="s">
        <v>85</v>
      </c>
      <c r="AV1647" s="239" t="s">
        <v>152</v>
      </c>
      <c r="AW1647" s="239" t="s">
        <v>31</v>
      </c>
      <c r="AX1647" s="239" t="s">
        <v>83</v>
      </c>
      <c r="AY1647" s="250" t="s">
        <v>146</v>
      </c>
    </row>
    <row r="1648" s="31" customFormat="true" ht="24.15" hidden="false" customHeight="true" outlineLevel="0" collapsed="false">
      <c r="A1648" s="24"/>
      <c r="B1648" s="25"/>
      <c r="C1648" s="212" t="s">
        <v>1999</v>
      </c>
      <c r="D1648" s="212" t="s">
        <v>148</v>
      </c>
      <c r="E1648" s="213" t="s">
        <v>2000</v>
      </c>
      <c r="F1648" s="214" t="s">
        <v>2001</v>
      </c>
      <c r="G1648" s="215" t="s">
        <v>662</v>
      </c>
      <c r="H1648" s="216" t="n">
        <v>12.5</v>
      </c>
      <c r="I1648" s="217"/>
      <c r="J1648" s="218" t="n">
        <f aca="false">ROUND(I1648*H1648,2)</f>
        <v>0</v>
      </c>
      <c r="K1648" s="219"/>
      <c r="L1648" s="30"/>
      <c r="M1648" s="220"/>
      <c r="N1648" s="221" t="s">
        <v>40</v>
      </c>
      <c r="O1648" s="74"/>
      <c r="P1648" s="222" t="n">
        <f aca="false">O1648*H1648</f>
        <v>0</v>
      </c>
      <c r="Q1648" s="222" t="n">
        <v>0.00236</v>
      </c>
      <c r="R1648" s="222" t="n">
        <f aca="false">Q1648*H1648</f>
        <v>0.0295</v>
      </c>
      <c r="S1648" s="222" t="n">
        <v>0</v>
      </c>
      <c r="T1648" s="223" t="n">
        <f aca="false">S1648*H1648</f>
        <v>0</v>
      </c>
      <c r="U1648" s="24"/>
      <c r="V1648" s="24"/>
      <c r="W1648" s="24"/>
      <c r="X1648" s="24"/>
      <c r="Y1648" s="24"/>
      <c r="Z1648" s="24"/>
      <c r="AA1648" s="24"/>
      <c r="AB1648" s="24"/>
      <c r="AC1648" s="24"/>
      <c r="AD1648" s="24"/>
      <c r="AE1648" s="24"/>
      <c r="AR1648" s="224" t="s">
        <v>273</v>
      </c>
      <c r="AT1648" s="224" t="s">
        <v>148</v>
      </c>
      <c r="AU1648" s="224" t="s">
        <v>85</v>
      </c>
      <c r="AY1648" s="3" t="s">
        <v>146</v>
      </c>
      <c r="BE1648" s="225" t="n">
        <f aca="false">IF(N1648="základní",J1648,0)</f>
        <v>0</v>
      </c>
      <c r="BF1648" s="225" t="n">
        <f aca="false">IF(N1648="snížená",J1648,0)</f>
        <v>0</v>
      </c>
      <c r="BG1648" s="225" t="n">
        <f aca="false">IF(N1648="zákl. přenesená",J1648,0)</f>
        <v>0</v>
      </c>
      <c r="BH1648" s="225" t="n">
        <f aca="false">IF(N1648="sníž. přenesená",J1648,0)</f>
        <v>0</v>
      </c>
      <c r="BI1648" s="225" t="n">
        <f aca="false">IF(N1648="nulová",J1648,0)</f>
        <v>0</v>
      </c>
      <c r="BJ1648" s="3" t="s">
        <v>83</v>
      </c>
      <c r="BK1648" s="225" t="n">
        <f aca="false">ROUND(I1648*H1648,2)</f>
        <v>0</v>
      </c>
      <c r="BL1648" s="3" t="s">
        <v>273</v>
      </c>
      <c r="BM1648" s="224" t="s">
        <v>2002</v>
      </c>
    </row>
    <row r="1649" s="31" customFormat="true" ht="24.15" hidden="false" customHeight="true" outlineLevel="0" collapsed="false">
      <c r="A1649" s="24"/>
      <c r="B1649" s="25"/>
      <c r="C1649" s="212" t="s">
        <v>2003</v>
      </c>
      <c r="D1649" s="212" t="s">
        <v>148</v>
      </c>
      <c r="E1649" s="213" t="s">
        <v>2004</v>
      </c>
      <c r="F1649" s="214" t="s">
        <v>2005</v>
      </c>
      <c r="G1649" s="215" t="s">
        <v>662</v>
      </c>
      <c r="H1649" s="216" t="n">
        <v>11.1</v>
      </c>
      <c r="I1649" s="217"/>
      <c r="J1649" s="218" t="n">
        <f aca="false">ROUND(I1649*H1649,2)</f>
        <v>0</v>
      </c>
      <c r="K1649" s="219"/>
      <c r="L1649" s="30"/>
      <c r="M1649" s="220"/>
      <c r="N1649" s="221" t="s">
        <v>40</v>
      </c>
      <c r="O1649" s="74"/>
      <c r="P1649" s="222" t="n">
        <f aca="false">O1649*H1649</f>
        <v>0</v>
      </c>
      <c r="Q1649" s="222" t="n">
        <v>0.00282</v>
      </c>
      <c r="R1649" s="222" t="n">
        <f aca="false">Q1649*H1649</f>
        <v>0.031302</v>
      </c>
      <c r="S1649" s="222" t="n">
        <v>0</v>
      </c>
      <c r="T1649" s="223" t="n">
        <f aca="false">S1649*H1649</f>
        <v>0</v>
      </c>
      <c r="U1649" s="24"/>
      <c r="V1649" s="24"/>
      <c r="W1649" s="24"/>
      <c r="X1649" s="24"/>
      <c r="Y1649" s="24"/>
      <c r="Z1649" s="24"/>
      <c r="AA1649" s="24"/>
      <c r="AB1649" s="24"/>
      <c r="AC1649" s="24"/>
      <c r="AD1649" s="24"/>
      <c r="AE1649" s="24"/>
      <c r="AR1649" s="224" t="s">
        <v>273</v>
      </c>
      <c r="AT1649" s="224" t="s">
        <v>148</v>
      </c>
      <c r="AU1649" s="224" t="s">
        <v>85</v>
      </c>
      <c r="AY1649" s="3" t="s">
        <v>146</v>
      </c>
      <c r="BE1649" s="225" t="n">
        <f aca="false">IF(N1649="základní",J1649,0)</f>
        <v>0</v>
      </c>
      <c r="BF1649" s="225" t="n">
        <f aca="false">IF(N1649="snížená",J1649,0)</f>
        <v>0</v>
      </c>
      <c r="BG1649" s="225" t="n">
        <f aca="false">IF(N1649="zákl. přenesená",J1649,0)</f>
        <v>0</v>
      </c>
      <c r="BH1649" s="225" t="n">
        <f aca="false">IF(N1649="sníž. přenesená",J1649,0)</f>
        <v>0</v>
      </c>
      <c r="BI1649" s="225" t="n">
        <f aca="false">IF(N1649="nulová",J1649,0)</f>
        <v>0</v>
      </c>
      <c r="BJ1649" s="3" t="s">
        <v>83</v>
      </c>
      <c r="BK1649" s="225" t="n">
        <f aca="false">ROUND(I1649*H1649,2)</f>
        <v>0</v>
      </c>
      <c r="BL1649" s="3" t="s">
        <v>273</v>
      </c>
      <c r="BM1649" s="224" t="s">
        <v>2006</v>
      </c>
    </row>
    <row r="1650" s="31" customFormat="true" ht="24.15" hidden="false" customHeight="true" outlineLevel="0" collapsed="false">
      <c r="A1650" s="24"/>
      <c r="B1650" s="25"/>
      <c r="C1650" s="212" t="s">
        <v>2007</v>
      </c>
      <c r="D1650" s="212" t="s">
        <v>148</v>
      </c>
      <c r="E1650" s="213" t="s">
        <v>2008</v>
      </c>
      <c r="F1650" s="214" t="s">
        <v>2009</v>
      </c>
      <c r="G1650" s="215" t="s">
        <v>260</v>
      </c>
      <c r="H1650" s="216" t="n">
        <v>2</v>
      </c>
      <c r="I1650" s="217"/>
      <c r="J1650" s="218" t="n">
        <f aca="false">ROUND(I1650*H1650,2)</f>
        <v>0</v>
      </c>
      <c r="K1650" s="219"/>
      <c r="L1650" s="30"/>
      <c r="M1650" s="220"/>
      <c r="N1650" s="221" t="s">
        <v>40</v>
      </c>
      <c r="O1650" s="74"/>
      <c r="P1650" s="222" t="n">
        <f aca="false">O1650*H1650</f>
        <v>0</v>
      </c>
      <c r="Q1650" s="222" t="n">
        <v>0.00087</v>
      </c>
      <c r="R1650" s="222" t="n">
        <f aca="false">Q1650*H1650</f>
        <v>0.00174</v>
      </c>
      <c r="S1650" s="222" t="n">
        <v>0</v>
      </c>
      <c r="T1650" s="223" t="n">
        <f aca="false">S1650*H1650</f>
        <v>0</v>
      </c>
      <c r="U1650" s="24"/>
      <c r="V1650" s="24"/>
      <c r="W1650" s="24"/>
      <c r="X1650" s="24"/>
      <c r="Y1650" s="24"/>
      <c r="Z1650" s="24"/>
      <c r="AA1650" s="24"/>
      <c r="AB1650" s="24"/>
      <c r="AC1650" s="24"/>
      <c r="AD1650" s="24"/>
      <c r="AE1650" s="24"/>
      <c r="AR1650" s="224" t="s">
        <v>273</v>
      </c>
      <c r="AT1650" s="224" t="s">
        <v>148</v>
      </c>
      <c r="AU1650" s="224" t="s">
        <v>85</v>
      </c>
      <c r="AY1650" s="3" t="s">
        <v>146</v>
      </c>
      <c r="BE1650" s="225" t="n">
        <f aca="false">IF(N1650="základní",J1650,0)</f>
        <v>0</v>
      </c>
      <c r="BF1650" s="225" t="n">
        <f aca="false">IF(N1650="snížená",J1650,0)</f>
        <v>0</v>
      </c>
      <c r="BG1650" s="225" t="n">
        <f aca="false">IF(N1650="zákl. přenesená",J1650,0)</f>
        <v>0</v>
      </c>
      <c r="BH1650" s="225" t="n">
        <f aca="false">IF(N1650="sníž. přenesená",J1650,0)</f>
        <v>0</v>
      </c>
      <c r="BI1650" s="225" t="n">
        <f aca="false">IF(N1650="nulová",J1650,0)</f>
        <v>0</v>
      </c>
      <c r="BJ1650" s="3" t="s">
        <v>83</v>
      </c>
      <c r="BK1650" s="225" t="n">
        <f aca="false">ROUND(I1650*H1650,2)</f>
        <v>0</v>
      </c>
      <c r="BL1650" s="3" t="s">
        <v>273</v>
      </c>
      <c r="BM1650" s="224" t="s">
        <v>2010</v>
      </c>
    </row>
    <row r="1651" s="31" customFormat="true" ht="24.15" hidden="false" customHeight="true" outlineLevel="0" collapsed="false">
      <c r="A1651" s="24"/>
      <c r="B1651" s="25"/>
      <c r="C1651" s="212" t="s">
        <v>2011</v>
      </c>
      <c r="D1651" s="212" t="s">
        <v>148</v>
      </c>
      <c r="E1651" s="213" t="s">
        <v>2012</v>
      </c>
      <c r="F1651" s="214" t="s">
        <v>2013</v>
      </c>
      <c r="G1651" s="215" t="s">
        <v>260</v>
      </c>
      <c r="H1651" s="216" t="n">
        <v>2</v>
      </c>
      <c r="I1651" s="217"/>
      <c r="J1651" s="218" t="n">
        <f aca="false">ROUND(I1651*H1651,2)</f>
        <v>0</v>
      </c>
      <c r="K1651" s="219"/>
      <c r="L1651" s="30"/>
      <c r="M1651" s="220"/>
      <c r="N1651" s="221" t="s">
        <v>40</v>
      </c>
      <c r="O1651" s="74"/>
      <c r="P1651" s="222" t="n">
        <f aca="false">O1651*H1651</f>
        <v>0</v>
      </c>
      <c r="Q1651" s="222" t="n">
        <v>0.00047</v>
      </c>
      <c r="R1651" s="222" t="n">
        <f aca="false">Q1651*H1651</f>
        <v>0.00094</v>
      </c>
      <c r="S1651" s="222" t="n">
        <v>0</v>
      </c>
      <c r="T1651" s="223" t="n">
        <f aca="false">S1651*H1651</f>
        <v>0</v>
      </c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R1651" s="224" t="s">
        <v>273</v>
      </c>
      <c r="AT1651" s="224" t="s">
        <v>148</v>
      </c>
      <c r="AU1651" s="224" t="s">
        <v>85</v>
      </c>
      <c r="AY1651" s="3" t="s">
        <v>146</v>
      </c>
      <c r="BE1651" s="225" t="n">
        <f aca="false">IF(N1651="základní",J1651,0)</f>
        <v>0</v>
      </c>
      <c r="BF1651" s="225" t="n">
        <f aca="false">IF(N1651="snížená",J1651,0)</f>
        <v>0</v>
      </c>
      <c r="BG1651" s="225" t="n">
        <f aca="false">IF(N1651="zákl. přenesená",J1651,0)</f>
        <v>0</v>
      </c>
      <c r="BH1651" s="225" t="n">
        <f aca="false">IF(N1651="sníž. přenesená",J1651,0)</f>
        <v>0</v>
      </c>
      <c r="BI1651" s="225" t="n">
        <f aca="false">IF(N1651="nulová",J1651,0)</f>
        <v>0</v>
      </c>
      <c r="BJ1651" s="3" t="s">
        <v>83</v>
      </c>
      <c r="BK1651" s="225" t="n">
        <f aca="false">ROUND(I1651*H1651,2)</f>
        <v>0</v>
      </c>
      <c r="BL1651" s="3" t="s">
        <v>273</v>
      </c>
      <c r="BM1651" s="224" t="s">
        <v>2014</v>
      </c>
    </row>
    <row r="1652" s="31" customFormat="true" ht="24.15" hidden="false" customHeight="true" outlineLevel="0" collapsed="false">
      <c r="A1652" s="24"/>
      <c r="B1652" s="25"/>
      <c r="C1652" s="212" t="s">
        <v>2015</v>
      </c>
      <c r="D1652" s="212" t="s">
        <v>148</v>
      </c>
      <c r="E1652" s="213" t="s">
        <v>2016</v>
      </c>
      <c r="F1652" s="214" t="s">
        <v>2017</v>
      </c>
      <c r="G1652" s="215" t="s">
        <v>662</v>
      </c>
      <c r="H1652" s="216" t="n">
        <v>6.2</v>
      </c>
      <c r="I1652" s="217"/>
      <c r="J1652" s="218" t="n">
        <f aca="false">ROUND(I1652*H1652,2)</f>
        <v>0</v>
      </c>
      <c r="K1652" s="219"/>
      <c r="L1652" s="30"/>
      <c r="M1652" s="220"/>
      <c r="N1652" s="221" t="s">
        <v>40</v>
      </c>
      <c r="O1652" s="74"/>
      <c r="P1652" s="222" t="n">
        <f aca="false">O1652*H1652</f>
        <v>0</v>
      </c>
      <c r="Q1652" s="222" t="n">
        <v>0.0021</v>
      </c>
      <c r="R1652" s="222" t="n">
        <f aca="false">Q1652*H1652</f>
        <v>0.01302</v>
      </c>
      <c r="S1652" s="222" t="n">
        <v>0</v>
      </c>
      <c r="T1652" s="223" t="n">
        <f aca="false">S1652*H1652</f>
        <v>0</v>
      </c>
      <c r="U1652" s="24"/>
      <c r="V1652" s="24"/>
      <c r="W1652" s="24"/>
      <c r="X1652" s="24"/>
      <c r="Y1652" s="24"/>
      <c r="Z1652" s="24"/>
      <c r="AA1652" s="24"/>
      <c r="AB1652" s="24"/>
      <c r="AC1652" s="24"/>
      <c r="AD1652" s="24"/>
      <c r="AE1652" s="24"/>
      <c r="AR1652" s="224" t="s">
        <v>273</v>
      </c>
      <c r="AT1652" s="224" t="s">
        <v>148</v>
      </c>
      <c r="AU1652" s="224" t="s">
        <v>85</v>
      </c>
      <c r="AY1652" s="3" t="s">
        <v>146</v>
      </c>
      <c r="BE1652" s="225" t="n">
        <f aca="false">IF(N1652="základní",J1652,0)</f>
        <v>0</v>
      </c>
      <c r="BF1652" s="225" t="n">
        <f aca="false">IF(N1652="snížená",J1652,0)</f>
        <v>0</v>
      </c>
      <c r="BG1652" s="225" t="n">
        <f aca="false">IF(N1652="zákl. přenesená",J1652,0)</f>
        <v>0</v>
      </c>
      <c r="BH1652" s="225" t="n">
        <f aca="false">IF(N1652="sníž. přenesená",J1652,0)</f>
        <v>0</v>
      </c>
      <c r="BI1652" s="225" t="n">
        <f aca="false">IF(N1652="nulová",J1652,0)</f>
        <v>0</v>
      </c>
      <c r="BJ1652" s="3" t="s">
        <v>83</v>
      </c>
      <c r="BK1652" s="225" t="n">
        <f aca="false">ROUND(I1652*H1652,2)</f>
        <v>0</v>
      </c>
      <c r="BL1652" s="3" t="s">
        <v>273</v>
      </c>
      <c r="BM1652" s="224" t="s">
        <v>2018</v>
      </c>
    </row>
    <row r="1653" s="31" customFormat="true" ht="24.15" hidden="false" customHeight="true" outlineLevel="0" collapsed="false">
      <c r="A1653" s="24"/>
      <c r="B1653" s="25"/>
      <c r="C1653" s="212" t="s">
        <v>2019</v>
      </c>
      <c r="D1653" s="212" t="s">
        <v>148</v>
      </c>
      <c r="E1653" s="213" t="s">
        <v>2020</v>
      </c>
      <c r="F1653" s="214" t="s">
        <v>2021</v>
      </c>
      <c r="G1653" s="215" t="s">
        <v>1702</v>
      </c>
      <c r="H1653" s="274"/>
      <c r="I1653" s="217"/>
      <c r="J1653" s="218" t="n">
        <f aca="false">ROUND(I1653*H1653,2)</f>
        <v>0</v>
      </c>
      <c r="K1653" s="219"/>
      <c r="L1653" s="30"/>
      <c r="M1653" s="220"/>
      <c r="N1653" s="221" t="s">
        <v>40</v>
      </c>
      <c r="O1653" s="74"/>
      <c r="P1653" s="222" t="n">
        <f aca="false">O1653*H1653</f>
        <v>0</v>
      </c>
      <c r="Q1653" s="222" t="n">
        <v>0</v>
      </c>
      <c r="R1653" s="222" t="n">
        <f aca="false">Q1653*H1653</f>
        <v>0</v>
      </c>
      <c r="S1653" s="222" t="n">
        <v>0</v>
      </c>
      <c r="T1653" s="223" t="n">
        <f aca="false">S1653*H1653</f>
        <v>0</v>
      </c>
      <c r="U1653" s="24"/>
      <c r="V1653" s="24"/>
      <c r="W1653" s="24"/>
      <c r="X1653" s="24"/>
      <c r="Y1653" s="24"/>
      <c r="Z1653" s="24"/>
      <c r="AA1653" s="24"/>
      <c r="AB1653" s="24"/>
      <c r="AC1653" s="24"/>
      <c r="AD1653" s="24"/>
      <c r="AE1653" s="24"/>
      <c r="AR1653" s="224" t="s">
        <v>273</v>
      </c>
      <c r="AT1653" s="224" t="s">
        <v>148</v>
      </c>
      <c r="AU1653" s="224" t="s">
        <v>85</v>
      </c>
      <c r="AY1653" s="3" t="s">
        <v>146</v>
      </c>
      <c r="BE1653" s="225" t="n">
        <f aca="false">IF(N1653="základní",J1653,0)</f>
        <v>0</v>
      </c>
      <c r="BF1653" s="225" t="n">
        <f aca="false">IF(N1653="snížená",J1653,0)</f>
        <v>0</v>
      </c>
      <c r="BG1653" s="225" t="n">
        <f aca="false">IF(N1653="zákl. přenesená",J1653,0)</f>
        <v>0</v>
      </c>
      <c r="BH1653" s="225" t="n">
        <f aca="false">IF(N1653="sníž. přenesená",J1653,0)</f>
        <v>0</v>
      </c>
      <c r="BI1653" s="225" t="n">
        <f aca="false">IF(N1653="nulová",J1653,0)</f>
        <v>0</v>
      </c>
      <c r="BJ1653" s="3" t="s">
        <v>83</v>
      </c>
      <c r="BK1653" s="225" t="n">
        <f aca="false">ROUND(I1653*H1653,2)</f>
        <v>0</v>
      </c>
      <c r="BL1653" s="3" t="s">
        <v>273</v>
      </c>
      <c r="BM1653" s="224" t="s">
        <v>2022</v>
      </c>
    </row>
    <row r="1654" s="195" customFormat="true" ht="22.8" hidden="false" customHeight="true" outlineLevel="0" collapsed="false">
      <c r="B1654" s="196"/>
      <c r="C1654" s="197"/>
      <c r="D1654" s="198" t="s">
        <v>74</v>
      </c>
      <c r="E1654" s="210" t="s">
        <v>2023</v>
      </c>
      <c r="F1654" s="210" t="s">
        <v>2024</v>
      </c>
      <c r="G1654" s="197"/>
      <c r="H1654" s="197"/>
      <c r="I1654" s="200"/>
      <c r="J1654" s="211" t="n">
        <f aca="false">BK1654</f>
        <v>0</v>
      </c>
      <c r="K1654" s="197"/>
      <c r="L1654" s="202"/>
      <c r="M1654" s="203"/>
      <c r="N1654" s="204"/>
      <c r="O1654" s="204"/>
      <c r="P1654" s="205" t="n">
        <f aca="false">SUM(P1655:P1707)</f>
        <v>0</v>
      </c>
      <c r="Q1654" s="204"/>
      <c r="R1654" s="205" t="n">
        <f aca="false">SUM(R1655:R1707)</f>
        <v>0.02061</v>
      </c>
      <c r="S1654" s="204"/>
      <c r="T1654" s="206" t="n">
        <f aca="false">SUM(T1655:T1707)</f>
        <v>0</v>
      </c>
      <c r="AR1654" s="207" t="s">
        <v>85</v>
      </c>
      <c r="AT1654" s="208" t="s">
        <v>74</v>
      </c>
      <c r="AU1654" s="208" t="s">
        <v>83</v>
      </c>
      <c r="AY1654" s="207" t="s">
        <v>146</v>
      </c>
      <c r="BK1654" s="209" t="n">
        <f aca="false">SUM(BK1655:BK1707)</f>
        <v>0</v>
      </c>
    </row>
    <row r="1655" s="31" customFormat="true" ht="24.15" hidden="false" customHeight="true" outlineLevel="0" collapsed="false">
      <c r="A1655" s="24"/>
      <c r="B1655" s="25"/>
      <c r="C1655" s="212" t="s">
        <v>2025</v>
      </c>
      <c r="D1655" s="212" t="s">
        <v>148</v>
      </c>
      <c r="E1655" s="213" t="s">
        <v>2026</v>
      </c>
      <c r="F1655" s="214" t="s">
        <v>2027</v>
      </c>
      <c r="G1655" s="215" t="s">
        <v>260</v>
      </c>
      <c r="H1655" s="216" t="n">
        <v>31</v>
      </c>
      <c r="I1655" s="217"/>
      <c r="J1655" s="218" t="n">
        <f aca="false">ROUND(I1655*H1655,2)</f>
        <v>0</v>
      </c>
      <c r="K1655" s="219"/>
      <c r="L1655" s="30"/>
      <c r="M1655" s="220"/>
      <c r="N1655" s="221" t="s">
        <v>40</v>
      </c>
      <c r="O1655" s="74"/>
      <c r="P1655" s="222" t="n">
        <f aca="false">O1655*H1655</f>
        <v>0</v>
      </c>
      <c r="Q1655" s="222" t="n">
        <v>0</v>
      </c>
      <c r="R1655" s="222" t="n">
        <f aca="false">Q1655*H1655</f>
        <v>0</v>
      </c>
      <c r="S1655" s="222" t="n">
        <v>0</v>
      </c>
      <c r="T1655" s="223" t="n">
        <f aca="false">S1655*H1655</f>
        <v>0</v>
      </c>
      <c r="U1655" s="24"/>
      <c r="V1655" s="24"/>
      <c r="W1655" s="24"/>
      <c r="X1655" s="24"/>
      <c r="Y1655" s="24"/>
      <c r="Z1655" s="24"/>
      <c r="AA1655" s="24"/>
      <c r="AB1655" s="24"/>
      <c r="AC1655" s="24"/>
      <c r="AD1655" s="24"/>
      <c r="AE1655" s="24"/>
      <c r="AR1655" s="224" t="s">
        <v>273</v>
      </c>
      <c r="AT1655" s="224" t="s">
        <v>148</v>
      </c>
      <c r="AU1655" s="224" t="s">
        <v>85</v>
      </c>
      <c r="AY1655" s="3" t="s">
        <v>146</v>
      </c>
      <c r="BE1655" s="225" t="n">
        <f aca="false">IF(N1655="základní",J1655,0)</f>
        <v>0</v>
      </c>
      <c r="BF1655" s="225" t="n">
        <f aca="false">IF(N1655="snížená",J1655,0)</f>
        <v>0</v>
      </c>
      <c r="BG1655" s="225" t="n">
        <f aca="false">IF(N1655="zákl. přenesená",J1655,0)</f>
        <v>0</v>
      </c>
      <c r="BH1655" s="225" t="n">
        <f aca="false">IF(N1655="sníž. přenesená",J1655,0)</f>
        <v>0</v>
      </c>
      <c r="BI1655" s="225" t="n">
        <f aca="false">IF(N1655="nulová",J1655,0)</f>
        <v>0</v>
      </c>
      <c r="BJ1655" s="3" t="s">
        <v>83</v>
      </c>
      <c r="BK1655" s="225" t="n">
        <f aca="false">ROUND(I1655*H1655,2)</f>
        <v>0</v>
      </c>
      <c r="BL1655" s="3" t="s">
        <v>273</v>
      </c>
      <c r="BM1655" s="224" t="s">
        <v>2028</v>
      </c>
    </row>
    <row r="1656" s="226" customFormat="true" ht="12.8" hidden="false" customHeight="false" outlineLevel="0" collapsed="false">
      <c r="B1656" s="227"/>
      <c r="C1656" s="228"/>
      <c r="D1656" s="229" t="s">
        <v>154</v>
      </c>
      <c r="E1656" s="230"/>
      <c r="F1656" s="231" t="s">
        <v>2029</v>
      </c>
      <c r="G1656" s="228"/>
      <c r="H1656" s="232" t="n">
        <v>31</v>
      </c>
      <c r="I1656" s="233"/>
      <c r="J1656" s="228"/>
      <c r="K1656" s="228"/>
      <c r="L1656" s="234"/>
      <c r="M1656" s="235"/>
      <c r="N1656" s="236"/>
      <c r="O1656" s="236"/>
      <c r="P1656" s="236"/>
      <c r="Q1656" s="236"/>
      <c r="R1656" s="236"/>
      <c r="S1656" s="236"/>
      <c r="T1656" s="237"/>
      <c r="AT1656" s="238" t="s">
        <v>154</v>
      </c>
      <c r="AU1656" s="238" t="s">
        <v>85</v>
      </c>
      <c r="AV1656" s="226" t="s">
        <v>85</v>
      </c>
      <c r="AW1656" s="226" t="s">
        <v>31</v>
      </c>
      <c r="AX1656" s="226" t="s">
        <v>83</v>
      </c>
      <c r="AY1656" s="238" t="s">
        <v>146</v>
      </c>
    </row>
    <row r="1657" s="31" customFormat="true" ht="37.8" hidden="false" customHeight="true" outlineLevel="0" collapsed="false">
      <c r="A1657" s="24"/>
      <c r="B1657" s="25"/>
      <c r="C1657" s="263" t="s">
        <v>2030</v>
      </c>
      <c r="D1657" s="263" t="s">
        <v>1270</v>
      </c>
      <c r="E1657" s="264" t="s">
        <v>2031</v>
      </c>
      <c r="F1657" s="265" t="s">
        <v>2032</v>
      </c>
      <c r="G1657" s="266" t="s">
        <v>1596</v>
      </c>
      <c r="H1657" s="267" t="n">
        <v>2</v>
      </c>
      <c r="I1657" s="268"/>
      <c r="J1657" s="269" t="n">
        <f aca="false">ROUND(I1657*H1657,2)</f>
        <v>0</v>
      </c>
      <c r="K1657" s="270"/>
      <c r="L1657" s="271"/>
      <c r="M1657" s="272"/>
      <c r="N1657" s="273" t="s">
        <v>40</v>
      </c>
      <c r="O1657" s="74"/>
      <c r="P1657" s="222" t="n">
        <f aca="false">O1657*H1657</f>
        <v>0</v>
      </c>
      <c r="Q1657" s="222" t="n">
        <v>0</v>
      </c>
      <c r="R1657" s="222" t="n">
        <f aca="false">Q1657*H1657</f>
        <v>0</v>
      </c>
      <c r="S1657" s="222" t="n">
        <v>0</v>
      </c>
      <c r="T1657" s="223" t="n">
        <f aca="false">S1657*H1657</f>
        <v>0</v>
      </c>
      <c r="U1657" s="24"/>
      <c r="V1657" s="24"/>
      <c r="W1657" s="24"/>
      <c r="X1657" s="24"/>
      <c r="Y1657" s="24"/>
      <c r="Z1657" s="24"/>
      <c r="AA1657" s="24"/>
      <c r="AB1657" s="24"/>
      <c r="AC1657" s="24"/>
      <c r="AD1657" s="24"/>
      <c r="AE1657" s="24"/>
      <c r="AR1657" s="224" t="s">
        <v>528</v>
      </c>
      <c r="AT1657" s="224" t="s">
        <v>1270</v>
      </c>
      <c r="AU1657" s="224" t="s">
        <v>85</v>
      </c>
      <c r="AY1657" s="3" t="s">
        <v>146</v>
      </c>
      <c r="BE1657" s="225" t="n">
        <f aca="false">IF(N1657="základní",J1657,0)</f>
        <v>0</v>
      </c>
      <c r="BF1657" s="225" t="n">
        <f aca="false">IF(N1657="snížená",J1657,0)</f>
        <v>0</v>
      </c>
      <c r="BG1657" s="225" t="n">
        <f aca="false">IF(N1657="zákl. přenesená",J1657,0)</f>
        <v>0</v>
      </c>
      <c r="BH1657" s="225" t="n">
        <f aca="false">IF(N1657="sníž. přenesená",J1657,0)</f>
        <v>0</v>
      </c>
      <c r="BI1657" s="225" t="n">
        <f aca="false">IF(N1657="nulová",J1657,0)</f>
        <v>0</v>
      </c>
      <c r="BJ1657" s="3" t="s">
        <v>83</v>
      </c>
      <c r="BK1657" s="225" t="n">
        <f aca="false">ROUND(I1657*H1657,2)</f>
        <v>0</v>
      </c>
      <c r="BL1657" s="3" t="s">
        <v>273</v>
      </c>
      <c r="BM1657" s="224" t="s">
        <v>2033</v>
      </c>
    </row>
    <row r="1658" s="31" customFormat="true" ht="37.8" hidden="false" customHeight="true" outlineLevel="0" collapsed="false">
      <c r="A1658" s="24"/>
      <c r="B1658" s="25"/>
      <c r="C1658" s="263" t="s">
        <v>2034</v>
      </c>
      <c r="D1658" s="263" t="s">
        <v>1270</v>
      </c>
      <c r="E1658" s="264" t="s">
        <v>2035</v>
      </c>
      <c r="F1658" s="265" t="s">
        <v>2036</v>
      </c>
      <c r="G1658" s="266" t="s">
        <v>1596</v>
      </c>
      <c r="H1658" s="267" t="n">
        <v>11</v>
      </c>
      <c r="I1658" s="268"/>
      <c r="J1658" s="269" t="n">
        <f aca="false">ROUND(I1658*H1658,2)</f>
        <v>0</v>
      </c>
      <c r="K1658" s="270"/>
      <c r="L1658" s="271"/>
      <c r="M1658" s="272"/>
      <c r="N1658" s="273" t="s">
        <v>40</v>
      </c>
      <c r="O1658" s="74"/>
      <c r="P1658" s="222" t="n">
        <f aca="false">O1658*H1658</f>
        <v>0</v>
      </c>
      <c r="Q1658" s="222" t="n">
        <v>0</v>
      </c>
      <c r="R1658" s="222" t="n">
        <f aca="false">Q1658*H1658</f>
        <v>0</v>
      </c>
      <c r="S1658" s="222" t="n">
        <v>0</v>
      </c>
      <c r="T1658" s="223" t="n">
        <f aca="false">S1658*H1658</f>
        <v>0</v>
      </c>
      <c r="U1658" s="24"/>
      <c r="V1658" s="24"/>
      <c r="W1658" s="24"/>
      <c r="X1658" s="24"/>
      <c r="Y1658" s="24"/>
      <c r="Z1658" s="24"/>
      <c r="AA1658" s="24"/>
      <c r="AB1658" s="24"/>
      <c r="AC1658" s="24"/>
      <c r="AD1658" s="24"/>
      <c r="AE1658" s="24"/>
      <c r="AR1658" s="224" t="s">
        <v>528</v>
      </c>
      <c r="AT1658" s="224" t="s">
        <v>1270</v>
      </c>
      <c r="AU1658" s="224" t="s">
        <v>85</v>
      </c>
      <c r="AY1658" s="3" t="s">
        <v>146</v>
      </c>
      <c r="BE1658" s="225" t="n">
        <f aca="false">IF(N1658="základní",J1658,0)</f>
        <v>0</v>
      </c>
      <c r="BF1658" s="225" t="n">
        <f aca="false">IF(N1658="snížená",J1658,0)</f>
        <v>0</v>
      </c>
      <c r="BG1658" s="225" t="n">
        <f aca="false">IF(N1658="zákl. přenesená",J1658,0)</f>
        <v>0</v>
      </c>
      <c r="BH1658" s="225" t="n">
        <f aca="false">IF(N1658="sníž. přenesená",J1658,0)</f>
        <v>0</v>
      </c>
      <c r="BI1658" s="225" t="n">
        <f aca="false">IF(N1658="nulová",J1658,0)</f>
        <v>0</v>
      </c>
      <c r="BJ1658" s="3" t="s">
        <v>83</v>
      </c>
      <c r="BK1658" s="225" t="n">
        <f aca="false">ROUND(I1658*H1658,2)</f>
        <v>0</v>
      </c>
      <c r="BL1658" s="3" t="s">
        <v>273</v>
      </c>
      <c r="BM1658" s="224" t="s">
        <v>2037</v>
      </c>
    </row>
    <row r="1659" s="31" customFormat="true" ht="49.05" hidden="false" customHeight="true" outlineLevel="0" collapsed="false">
      <c r="A1659" s="24"/>
      <c r="B1659" s="25"/>
      <c r="C1659" s="263" t="s">
        <v>2038</v>
      </c>
      <c r="D1659" s="263" t="s">
        <v>1270</v>
      </c>
      <c r="E1659" s="264" t="s">
        <v>2039</v>
      </c>
      <c r="F1659" s="265" t="s">
        <v>2040</v>
      </c>
      <c r="G1659" s="266" t="s">
        <v>1596</v>
      </c>
      <c r="H1659" s="267" t="n">
        <v>10</v>
      </c>
      <c r="I1659" s="268"/>
      <c r="J1659" s="269" t="n">
        <f aca="false">ROUND(I1659*H1659,2)</f>
        <v>0</v>
      </c>
      <c r="K1659" s="270"/>
      <c r="L1659" s="271"/>
      <c r="M1659" s="272"/>
      <c r="N1659" s="273" t="s">
        <v>40</v>
      </c>
      <c r="O1659" s="74"/>
      <c r="P1659" s="222" t="n">
        <f aca="false">O1659*H1659</f>
        <v>0</v>
      </c>
      <c r="Q1659" s="222" t="n">
        <v>0</v>
      </c>
      <c r="R1659" s="222" t="n">
        <f aca="false">Q1659*H1659</f>
        <v>0</v>
      </c>
      <c r="S1659" s="222" t="n">
        <v>0</v>
      </c>
      <c r="T1659" s="223" t="n">
        <f aca="false">S1659*H1659</f>
        <v>0</v>
      </c>
      <c r="U1659" s="24"/>
      <c r="V1659" s="24"/>
      <c r="W1659" s="24"/>
      <c r="X1659" s="24"/>
      <c r="Y1659" s="24"/>
      <c r="Z1659" s="24"/>
      <c r="AA1659" s="24"/>
      <c r="AB1659" s="24"/>
      <c r="AC1659" s="24"/>
      <c r="AD1659" s="24"/>
      <c r="AE1659" s="24"/>
      <c r="AR1659" s="224" t="s">
        <v>528</v>
      </c>
      <c r="AT1659" s="224" t="s">
        <v>1270</v>
      </c>
      <c r="AU1659" s="224" t="s">
        <v>85</v>
      </c>
      <c r="AY1659" s="3" t="s">
        <v>146</v>
      </c>
      <c r="BE1659" s="225" t="n">
        <f aca="false">IF(N1659="základní",J1659,0)</f>
        <v>0</v>
      </c>
      <c r="BF1659" s="225" t="n">
        <f aca="false">IF(N1659="snížená",J1659,0)</f>
        <v>0</v>
      </c>
      <c r="BG1659" s="225" t="n">
        <f aca="false">IF(N1659="zákl. přenesená",J1659,0)</f>
        <v>0</v>
      </c>
      <c r="BH1659" s="225" t="n">
        <f aca="false">IF(N1659="sníž. přenesená",J1659,0)</f>
        <v>0</v>
      </c>
      <c r="BI1659" s="225" t="n">
        <f aca="false">IF(N1659="nulová",J1659,0)</f>
        <v>0</v>
      </c>
      <c r="BJ1659" s="3" t="s">
        <v>83</v>
      </c>
      <c r="BK1659" s="225" t="n">
        <f aca="false">ROUND(I1659*H1659,2)</f>
        <v>0</v>
      </c>
      <c r="BL1659" s="3" t="s">
        <v>273</v>
      </c>
      <c r="BM1659" s="224" t="s">
        <v>2041</v>
      </c>
    </row>
    <row r="1660" s="31" customFormat="true" ht="37.8" hidden="false" customHeight="true" outlineLevel="0" collapsed="false">
      <c r="A1660" s="24"/>
      <c r="B1660" s="25"/>
      <c r="C1660" s="263" t="s">
        <v>2042</v>
      </c>
      <c r="D1660" s="263" t="s">
        <v>1270</v>
      </c>
      <c r="E1660" s="264" t="s">
        <v>2043</v>
      </c>
      <c r="F1660" s="265" t="s">
        <v>2044</v>
      </c>
      <c r="G1660" s="266" t="s">
        <v>1596</v>
      </c>
      <c r="H1660" s="267" t="n">
        <v>8</v>
      </c>
      <c r="I1660" s="268"/>
      <c r="J1660" s="269" t="n">
        <f aca="false">ROUND(I1660*H1660,2)</f>
        <v>0</v>
      </c>
      <c r="K1660" s="270"/>
      <c r="L1660" s="271"/>
      <c r="M1660" s="272"/>
      <c r="N1660" s="273" t="s">
        <v>40</v>
      </c>
      <c r="O1660" s="74"/>
      <c r="P1660" s="222" t="n">
        <f aca="false">O1660*H1660</f>
        <v>0</v>
      </c>
      <c r="Q1660" s="222" t="n">
        <v>0</v>
      </c>
      <c r="R1660" s="222" t="n">
        <f aca="false">Q1660*H1660</f>
        <v>0</v>
      </c>
      <c r="S1660" s="222" t="n">
        <v>0</v>
      </c>
      <c r="T1660" s="223" t="n">
        <f aca="false">S1660*H1660</f>
        <v>0</v>
      </c>
      <c r="U1660" s="24"/>
      <c r="V1660" s="24"/>
      <c r="W1660" s="24"/>
      <c r="X1660" s="24"/>
      <c r="Y1660" s="24"/>
      <c r="Z1660" s="24"/>
      <c r="AA1660" s="24"/>
      <c r="AB1660" s="24"/>
      <c r="AC1660" s="24"/>
      <c r="AD1660" s="24"/>
      <c r="AE1660" s="24"/>
      <c r="AR1660" s="224" t="s">
        <v>528</v>
      </c>
      <c r="AT1660" s="224" t="s">
        <v>1270</v>
      </c>
      <c r="AU1660" s="224" t="s">
        <v>85</v>
      </c>
      <c r="AY1660" s="3" t="s">
        <v>146</v>
      </c>
      <c r="BE1660" s="225" t="n">
        <f aca="false">IF(N1660="základní",J1660,0)</f>
        <v>0</v>
      </c>
      <c r="BF1660" s="225" t="n">
        <f aca="false">IF(N1660="snížená",J1660,0)</f>
        <v>0</v>
      </c>
      <c r="BG1660" s="225" t="n">
        <f aca="false">IF(N1660="zákl. přenesená",J1660,0)</f>
        <v>0</v>
      </c>
      <c r="BH1660" s="225" t="n">
        <f aca="false">IF(N1660="sníž. přenesená",J1660,0)</f>
        <v>0</v>
      </c>
      <c r="BI1660" s="225" t="n">
        <f aca="false">IF(N1660="nulová",J1660,0)</f>
        <v>0</v>
      </c>
      <c r="BJ1660" s="3" t="s">
        <v>83</v>
      </c>
      <c r="BK1660" s="225" t="n">
        <f aca="false">ROUND(I1660*H1660,2)</f>
        <v>0</v>
      </c>
      <c r="BL1660" s="3" t="s">
        <v>273</v>
      </c>
      <c r="BM1660" s="224" t="s">
        <v>2045</v>
      </c>
    </row>
    <row r="1661" s="31" customFormat="true" ht="24.15" hidden="false" customHeight="true" outlineLevel="0" collapsed="false">
      <c r="A1661" s="24"/>
      <c r="B1661" s="25"/>
      <c r="C1661" s="212" t="s">
        <v>2046</v>
      </c>
      <c r="D1661" s="212" t="s">
        <v>148</v>
      </c>
      <c r="E1661" s="213" t="s">
        <v>2047</v>
      </c>
      <c r="F1661" s="214" t="s">
        <v>2048</v>
      </c>
      <c r="G1661" s="215" t="s">
        <v>260</v>
      </c>
      <c r="H1661" s="216" t="n">
        <v>10</v>
      </c>
      <c r="I1661" s="217"/>
      <c r="J1661" s="218" t="n">
        <f aca="false">ROUND(I1661*H1661,2)</f>
        <v>0</v>
      </c>
      <c r="K1661" s="219"/>
      <c r="L1661" s="30"/>
      <c r="M1661" s="220"/>
      <c r="N1661" s="221" t="s">
        <v>40</v>
      </c>
      <c r="O1661" s="74"/>
      <c r="P1661" s="222" t="n">
        <f aca="false">O1661*H1661</f>
        <v>0</v>
      </c>
      <c r="Q1661" s="222" t="n">
        <v>0</v>
      </c>
      <c r="R1661" s="222" t="n">
        <f aca="false">Q1661*H1661</f>
        <v>0</v>
      </c>
      <c r="S1661" s="222" t="n">
        <v>0</v>
      </c>
      <c r="T1661" s="223" t="n">
        <f aca="false">S1661*H1661</f>
        <v>0</v>
      </c>
      <c r="U1661" s="24"/>
      <c r="V1661" s="24"/>
      <c r="W1661" s="24"/>
      <c r="X1661" s="24"/>
      <c r="Y1661" s="24"/>
      <c r="Z1661" s="24"/>
      <c r="AA1661" s="24"/>
      <c r="AB1661" s="24"/>
      <c r="AC1661" s="24"/>
      <c r="AD1661" s="24"/>
      <c r="AE1661" s="24"/>
      <c r="AR1661" s="224" t="s">
        <v>273</v>
      </c>
      <c r="AT1661" s="224" t="s">
        <v>148</v>
      </c>
      <c r="AU1661" s="224" t="s">
        <v>85</v>
      </c>
      <c r="AY1661" s="3" t="s">
        <v>146</v>
      </c>
      <c r="BE1661" s="225" t="n">
        <f aca="false">IF(N1661="základní",J1661,0)</f>
        <v>0</v>
      </c>
      <c r="BF1661" s="225" t="n">
        <f aca="false">IF(N1661="snížená",J1661,0)</f>
        <v>0</v>
      </c>
      <c r="BG1661" s="225" t="n">
        <f aca="false">IF(N1661="zákl. přenesená",J1661,0)</f>
        <v>0</v>
      </c>
      <c r="BH1661" s="225" t="n">
        <f aca="false">IF(N1661="sníž. přenesená",J1661,0)</f>
        <v>0</v>
      </c>
      <c r="BI1661" s="225" t="n">
        <f aca="false">IF(N1661="nulová",J1661,0)</f>
        <v>0</v>
      </c>
      <c r="BJ1661" s="3" t="s">
        <v>83</v>
      </c>
      <c r="BK1661" s="225" t="n">
        <f aca="false">ROUND(I1661*H1661,2)</f>
        <v>0</v>
      </c>
      <c r="BL1661" s="3" t="s">
        <v>273</v>
      </c>
      <c r="BM1661" s="224" t="s">
        <v>2049</v>
      </c>
    </row>
    <row r="1662" s="226" customFormat="true" ht="12.8" hidden="false" customHeight="false" outlineLevel="0" collapsed="false">
      <c r="B1662" s="227"/>
      <c r="C1662" s="228"/>
      <c r="D1662" s="229" t="s">
        <v>154</v>
      </c>
      <c r="E1662" s="230"/>
      <c r="F1662" s="231" t="s">
        <v>2050</v>
      </c>
      <c r="G1662" s="228"/>
      <c r="H1662" s="232" t="n">
        <v>10</v>
      </c>
      <c r="I1662" s="233"/>
      <c r="J1662" s="228"/>
      <c r="K1662" s="228"/>
      <c r="L1662" s="234"/>
      <c r="M1662" s="235"/>
      <c r="N1662" s="236"/>
      <c r="O1662" s="236"/>
      <c r="P1662" s="236"/>
      <c r="Q1662" s="236"/>
      <c r="R1662" s="236"/>
      <c r="S1662" s="236"/>
      <c r="T1662" s="237"/>
      <c r="AT1662" s="238" t="s">
        <v>154</v>
      </c>
      <c r="AU1662" s="238" t="s">
        <v>85</v>
      </c>
      <c r="AV1662" s="226" t="s">
        <v>85</v>
      </c>
      <c r="AW1662" s="226" t="s">
        <v>31</v>
      </c>
      <c r="AX1662" s="226" t="s">
        <v>83</v>
      </c>
      <c r="AY1662" s="238" t="s">
        <v>146</v>
      </c>
    </row>
    <row r="1663" s="31" customFormat="true" ht="49.05" hidden="false" customHeight="true" outlineLevel="0" collapsed="false">
      <c r="A1663" s="24"/>
      <c r="B1663" s="25"/>
      <c r="C1663" s="263" t="s">
        <v>2051</v>
      </c>
      <c r="D1663" s="263" t="s">
        <v>1270</v>
      </c>
      <c r="E1663" s="264" t="s">
        <v>2052</v>
      </c>
      <c r="F1663" s="265" t="s">
        <v>2053</v>
      </c>
      <c r="G1663" s="266" t="s">
        <v>1596</v>
      </c>
      <c r="H1663" s="267" t="n">
        <v>9</v>
      </c>
      <c r="I1663" s="268"/>
      <c r="J1663" s="269" t="n">
        <f aca="false">ROUND(I1663*H1663,2)</f>
        <v>0</v>
      </c>
      <c r="K1663" s="270"/>
      <c r="L1663" s="271"/>
      <c r="M1663" s="272"/>
      <c r="N1663" s="273" t="s">
        <v>40</v>
      </c>
      <c r="O1663" s="74"/>
      <c r="P1663" s="222" t="n">
        <f aca="false">O1663*H1663</f>
        <v>0</v>
      </c>
      <c r="Q1663" s="222" t="n">
        <v>0</v>
      </c>
      <c r="R1663" s="222" t="n">
        <f aca="false">Q1663*H1663</f>
        <v>0</v>
      </c>
      <c r="S1663" s="222" t="n">
        <v>0</v>
      </c>
      <c r="T1663" s="223" t="n">
        <f aca="false">S1663*H1663</f>
        <v>0</v>
      </c>
      <c r="U1663" s="24"/>
      <c r="V1663" s="24"/>
      <c r="W1663" s="24"/>
      <c r="X1663" s="24"/>
      <c r="Y1663" s="24"/>
      <c r="Z1663" s="24"/>
      <c r="AA1663" s="24"/>
      <c r="AB1663" s="24"/>
      <c r="AC1663" s="24"/>
      <c r="AD1663" s="24"/>
      <c r="AE1663" s="24"/>
      <c r="AR1663" s="224" t="s">
        <v>528</v>
      </c>
      <c r="AT1663" s="224" t="s">
        <v>1270</v>
      </c>
      <c r="AU1663" s="224" t="s">
        <v>85</v>
      </c>
      <c r="AY1663" s="3" t="s">
        <v>146</v>
      </c>
      <c r="BE1663" s="225" t="n">
        <f aca="false">IF(N1663="základní",J1663,0)</f>
        <v>0</v>
      </c>
      <c r="BF1663" s="225" t="n">
        <f aca="false">IF(N1663="snížená",J1663,0)</f>
        <v>0</v>
      </c>
      <c r="BG1663" s="225" t="n">
        <f aca="false">IF(N1663="zákl. přenesená",J1663,0)</f>
        <v>0</v>
      </c>
      <c r="BH1663" s="225" t="n">
        <f aca="false">IF(N1663="sníž. přenesená",J1663,0)</f>
        <v>0</v>
      </c>
      <c r="BI1663" s="225" t="n">
        <f aca="false">IF(N1663="nulová",J1663,0)</f>
        <v>0</v>
      </c>
      <c r="BJ1663" s="3" t="s">
        <v>83</v>
      </c>
      <c r="BK1663" s="225" t="n">
        <f aca="false">ROUND(I1663*H1663,2)</f>
        <v>0</v>
      </c>
      <c r="BL1663" s="3" t="s">
        <v>273</v>
      </c>
      <c r="BM1663" s="224" t="s">
        <v>2054</v>
      </c>
    </row>
    <row r="1664" s="31" customFormat="true" ht="37.8" hidden="false" customHeight="true" outlineLevel="0" collapsed="false">
      <c r="A1664" s="24"/>
      <c r="B1664" s="25"/>
      <c r="C1664" s="263" t="s">
        <v>2055</v>
      </c>
      <c r="D1664" s="263" t="s">
        <v>1270</v>
      </c>
      <c r="E1664" s="264" t="s">
        <v>2056</v>
      </c>
      <c r="F1664" s="265" t="s">
        <v>2057</v>
      </c>
      <c r="G1664" s="266" t="s">
        <v>1596</v>
      </c>
      <c r="H1664" s="267" t="n">
        <v>1</v>
      </c>
      <c r="I1664" s="268"/>
      <c r="J1664" s="269" t="n">
        <f aca="false">ROUND(I1664*H1664,2)</f>
        <v>0</v>
      </c>
      <c r="K1664" s="270"/>
      <c r="L1664" s="271"/>
      <c r="M1664" s="272"/>
      <c r="N1664" s="273" t="s">
        <v>40</v>
      </c>
      <c r="O1664" s="74"/>
      <c r="P1664" s="222" t="n">
        <f aca="false">O1664*H1664</f>
        <v>0</v>
      </c>
      <c r="Q1664" s="222" t="n">
        <v>0</v>
      </c>
      <c r="R1664" s="222" t="n">
        <f aca="false">Q1664*H1664</f>
        <v>0</v>
      </c>
      <c r="S1664" s="222" t="n">
        <v>0</v>
      </c>
      <c r="T1664" s="223" t="n">
        <f aca="false">S1664*H1664</f>
        <v>0</v>
      </c>
      <c r="U1664" s="24"/>
      <c r="V1664" s="24"/>
      <c r="W1664" s="24"/>
      <c r="X1664" s="24"/>
      <c r="Y1664" s="24"/>
      <c r="Z1664" s="24"/>
      <c r="AA1664" s="24"/>
      <c r="AB1664" s="24"/>
      <c r="AC1664" s="24"/>
      <c r="AD1664" s="24"/>
      <c r="AE1664" s="24"/>
      <c r="AR1664" s="224" t="s">
        <v>528</v>
      </c>
      <c r="AT1664" s="224" t="s">
        <v>1270</v>
      </c>
      <c r="AU1664" s="224" t="s">
        <v>85</v>
      </c>
      <c r="AY1664" s="3" t="s">
        <v>146</v>
      </c>
      <c r="BE1664" s="225" t="n">
        <f aca="false">IF(N1664="základní",J1664,0)</f>
        <v>0</v>
      </c>
      <c r="BF1664" s="225" t="n">
        <f aca="false">IF(N1664="snížená",J1664,0)</f>
        <v>0</v>
      </c>
      <c r="BG1664" s="225" t="n">
        <f aca="false">IF(N1664="zákl. přenesená",J1664,0)</f>
        <v>0</v>
      </c>
      <c r="BH1664" s="225" t="n">
        <f aca="false">IF(N1664="sníž. přenesená",J1664,0)</f>
        <v>0</v>
      </c>
      <c r="BI1664" s="225" t="n">
        <f aca="false">IF(N1664="nulová",J1664,0)</f>
        <v>0</v>
      </c>
      <c r="BJ1664" s="3" t="s">
        <v>83</v>
      </c>
      <c r="BK1664" s="225" t="n">
        <f aca="false">ROUND(I1664*H1664,2)</f>
        <v>0</v>
      </c>
      <c r="BL1664" s="3" t="s">
        <v>273</v>
      </c>
      <c r="BM1664" s="224" t="s">
        <v>2058</v>
      </c>
    </row>
    <row r="1665" s="31" customFormat="true" ht="24.15" hidden="false" customHeight="true" outlineLevel="0" collapsed="false">
      <c r="A1665" s="24"/>
      <c r="B1665" s="25"/>
      <c r="C1665" s="212" t="s">
        <v>2059</v>
      </c>
      <c r="D1665" s="212" t="s">
        <v>148</v>
      </c>
      <c r="E1665" s="213" t="s">
        <v>2060</v>
      </c>
      <c r="F1665" s="214" t="s">
        <v>2061</v>
      </c>
      <c r="G1665" s="215" t="s">
        <v>260</v>
      </c>
      <c r="H1665" s="216" t="n">
        <v>1</v>
      </c>
      <c r="I1665" s="217"/>
      <c r="J1665" s="218" t="n">
        <f aca="false">ROUND(I1665*H1665,2)</f>
        <v>0</v>
      </c>
      <c r="K1665" s="219"/>
      <c r="L1665" s="30"/>
      <c r="M1665" s="220"/>
      <c r="N1665" s="221" t="s">
        <v>40</v>
      </c>
      <c r="O1665" s="74"/>
      <c r="P1665" s="222" t="n">
        <f aca="false">O1665*H1665</f>
        <v>0</v>
      </c>
      <c r="Q1665" s="222" t="n">
        <v>0</v>
      </c>
      <c r="R1665" s="222" t="n">
        <f aca="false">Q1665*H1665</f>
        <v>0</v>
      </c>
      <c r="S1665" s="222" t="n">
        <v>0</v>
      </c>
      <c r="T1665" s="223" t="n">
        <f aca="false">S1665*H1665</f>
        <v>0</v>
      </c>
      <c r="U1665" s="24"/>
      <c r="V1665" s="24"/>
      <c r="W1665" s="24"/>
      <c r="X1665" s="24"/>
      <c r="Y1665" s="24"/>
      <c r="Z1665" s="24"/>
      <c r="AA1665" s="24"/>
      <c r="AB1665" s="24"/>
      <c r="AC1665" s="24"/>
      <c r="AD1665" s="24"/>
      <c r="AE1665" s="24"/>
      <c r="AR1665" s="224" t="s">
        <v>273</v>
      </c>
      <c r="AT1665" s="224" t="s">
        <v>148</v>
      </c>
      <c r="AU1665" s="224" t="s">
        <v>85</v>
      </c>
      <c r="AY1665" s="3" t="s">
        <v>146</v>
      </c>
      <c r="BE1665" s="225" t="n">
        <f aca="false">IF(N1665="základní",J1665,0)</f>
        <v>0</v>
      </c>
      <c r="BF1665" s="225" t="n">
        <f aca="false">IF(N1665="snížená",J1665,0)</f>
        <v>0</v>
      </c>
      <c r="BG1665" s="225" t="n">
        <f aca="false">IF(N1665="zákl. přenesená",J1665,0)</f>
        <v>0</v>
      </c>
      <c r="BH1665" s="225" t="n">
        <f aca="false">IF(N1665="sníž. přenesená",J1665,0)</f>
        <v>0</v>
      </c>
      <c r="BI1665" s="225" t="n">
        <f aca="false">IF(N1665="nulová",J1665,0)</f>
        <v>0</v>
      </c>
      <c r="BJ1665" s="3" t="s">
        <v>83</v>
      </c>
      <c r="BK1665" s="225" t="n">
        <f aca="false">ROUND(I1665*H1665,2)</f>
        <v>0</v>
      </c>
      <c r="BL1665" s="3" t="s">
        <v>273</v>
      </c>
      <c r="BM1665" s="224" t="s">
        <v>2062</v>
      </c>
    </row>
    <row r="1666" s="31" customFormat="true" ht="49.05" hidden="false" customHeight="true" outlineLevel="0" collapsed="false">
      <c r="A1666" s="24"/>
      <c r="B1666" s="25"/>
      <c r="C1666" s="263" t="s">
        <v>2063</v>
      </c>
      <c r="D1666" s="263" t="s">
        <v>1270</v>
      </c>
      <c r="E1666" s="264" t="s">
        <v>2064</v>
      </c>
      <c r="F1666" s="265" t="s">
        <v>2065</v>
      </c>
      <c r="G1666" s="266" t="s">
        <v>1596</v>
      </c>
      <c r="H1666" s="267" t="n">
        <v>1</v>
      </c>
      <c r="I1666" s="268"/>
      <c r="J1666" s="269" t="n">
        <f aca="false">ROUND(I1666*H1666,2)</f>
        <v>0</v>
      </c>
      <c r="K1666" s="270"/>
      <c r="L1666" s="271"/>
      <c r="M1666" s="272"/>
      <c r="N1666" s="273" t="s">
        <v>40</v>
      </c>
      <c r="O1666" s="74"/>
      <c r="P1666" s="222" t="n">
        <f aca="false">O1666*H1666</f>
        <v>0</v>
      </c>
      <c r="Q1666" s="222" t="n">
        <v>0</v>
      </c>
      <c r="R1666" s="222" t="n">
        <f aca="false">Q1666*H1666</f>
        <v>0</v>
      </c>
      <c r="S1666" s="222" t="n">
        <v>0</v>
      </c>
      <c r="T1666" s="223" t="n">
        <f aca="false">S1666*H1666</f>
        <v>0</v>
      </c>
      <c r="U1666" s="24"/>
      <c r="V1666" s="24"/>
      <c r="W1666" s="24"/>
      <c r="X1666" s="24"/>
      <c r="Y1666" s="24"/>
      <c r="Z1666" s="24"/>
      <c r="AA1666" s="24"/>
      <c r="AB1666" s="24"/>
      <c r="AC1666" s="24"/>
      <c r="AD1666" s="24"/>
      <c r="AE1666" s="24"/>
      <c r="AR1666" s="224" t="s">
        <v>528</v>
      </c>
      <c r="AT1666" s="224" t="s">
        <v>1270</v>
      </c>
      <c r="AU1666" s="224" t="s">
        <v>85</v>
      </c>
      <c r="AY1666" s="3" t="s">
        <v>146</v>
      </c>
      <c r="BE1666" s="225" t="n">
        <f aca="false">IF(N1666="základní",J1666,0)</f>
        <v>0</v>
      </c>
      <c r="BF1666" s="225" t="n">
        <f aca="false">IF(N1666="snížená",J1666,0)</f>
        <v>0</v>
      </c>
      <c r="BG1666" s="225" t="n">
        <f aca="false">IF(N1666="zákl. přenesená",J1666,0)</f>
        <v>0</v>
      </c>
      <c r="BH1666" s="225" t="n">
        <f aca="false">IF(N1666="sníž. přenesená",J1666,0)</f>
        <v>0</v>
      </c>
      <c r="BI1666" s="225" t="n">
        <f aca="false">IF(N1666="nulová",J1666,0)</f>
        <v>0</v>
      </c>
      <c r="BJ1666" s="3" t="s">
        <v>83</v>
      </c>
      <c r="BK1666" s="225" t="n">
        <f aca="false">ROUND(I1666*H1666,2)</f>
        <v>0</v>
      </c>
      <c r="BL1666" s="3" t="s">
        <v>273</v>
      </c>
      <c r="BM1666" s="224" t="s">
        <v>2066</v>
      </c>
    </row>
    <row r="1667" s="31" customFormat="true" ht="24.15" hidden="false" customHeight="true" outlineLevel="0" collapsed="false">
      <c r="A1667" s="24"/>
      <c r="B1667" s="25"/>
      <c r="C1667" s="212" t="s">
        <v>2067</v>
      </c>
      <c r="D1667" s="212" t="s">
        <v>148</v>
      </c>
      <c r="E1667" s="213" t="s">
        <v>2068</v>
      </c>
      <c r="F1667" s="214" t="s">
        <v>2069</v>
      </c>
      <c r="G1667" s="215" t="s">
        <v>260</v>
      </c>
      <c r="H1667" s="216" t="n">
        <v>4</v>
      </c>
      <c r="I1667" s="217"/>
      <c r="J1667" s="218" t="n">
        <f aca="false">ROUND(I1667*H1667,2)</f>
        <v>0</v>
      </c>
      <c r="K1667" s="219"/>
      <c r="L1667" s="30"/>
      <c r="M1667" s="220"/>
      <c r="N1667" s="221" t="s">
        <v>40</v>
      </c>
      <c r="O1667" s="74"/>
      <c r="P1667" s="222" t="n">
        <f aca="false">O1667*H1667</f>
        <v>0</v>
      </c>
      <c r="Q1667" s="222" t="n">
        <v>0</v>
      </c>
      <c r="R1667" s="222" t="n">
        <f aca="false">Q1667*H1667</f>
        <v>0</v>
      </c>
      <c r="S1667" s="222" t="n">
        <v>0</v>
      </c>
      <c r="T1667" s="223" t="n">
        <f aca="false">S1667*H1667</f>
        <v>0</v>
      </c>
      <c r="U1667" s="24"/>
      <c r="V1667" s="24"/>
      <c r="W1667" s="24"/>
      <c r="X1667" s="24"/>
      <c r="Y1667" s="24"/>
      <c r="Z1667" s="24"/>
      <c r="AA1667" s="24"/>
      <c r="AB1667" s="24"/>
      <c r="AC1667" s="24"/>
      <c r="AD1667" s="24"/>
      <c r="AE1667" s="24"/>
      <c r="AR1667" s="224" t="s">
        <v>273</v>
      </c>
      <c r="AT1667" s="224" t="s">
        <v>148</v>
      </c>
      <c r="AU1667" s="224" t="s">
        <v>85</v>
      </c>
      <c r="AY1667" s="3" t="s">
        <v>146</v>
      </c>
      <c r="BE1667" s="225" t="n">
        <f aca="false">IF(N1667="základní",J1667,0)</f>
        <v>0</v>
      </c>
      <c r="BF1667" s="225" t="n">
        <f aca="false">IF(N1667="snížená",J1667,0)</f>
        <v>0</v>
      </c>
      <c r="BG1667" s="225" t="n">
        <f aca="false">IF(N1667="zákl. přenesená",J1667,0)</f>
        <v>0</v>
      </c>
      <c r="BH1667" s="225" t="n">
        <f aca="false">IF(N1667="sníž. přenesená",J1667,0)</f>
        <v>0</v>
      </c>
      <c r="BI1667" s="225" t="n">
        <f aca="false">IF(N1667="nulová",J1667,0)</f>
        <v>0</v>
      </c>
      <c r="BJ1667" s="3" t="s">
        <v>83</v>
      </c>
      <c r="BK1667" s="225" t="n">
        <f aca="false">ROUND(I1667*H1667,2)</f>
        <v>0</v>
      </c>
      <c r="BL1667" s="3" t="s">
        <v>273</v>
      </c>
      <c r="BM1667" s="224" t="s">
        <v>2070</v>
      </c>
    </row>
    <row r="1668" s="31" customFormat="true" ht="49.05" hidden="false" customHeight="true" outlineLevel="0" collapsed="false">
      <c r="A1668" s="24"/>
      <c r="B1668" s="25"/>
      <c r="C1668" s="263" t="s">
        <v>2071</v>
      </c>
      <c r="D1668" s="263" t="s">
        <v>1270</v>
      </c>
      <c r="E1668" s="264" t="s">
        <v>2072</v>
      </c>
      <c r="F1668" s="265" t="s">
        <v>2073</v>
      </c>
      <c r="G1668" s="266" t="s">
        <v>1596</v>
      </c>
      <c r="H1668" s="267" t="n">
        <v>3</v>
      </c>
      <c r="I1668" s="268"/>
      <c r="J1668" s="269" t="n">
        <f aca="false">ROUND(I1668*H1668,2)</f>
        <v>0</v>
      </c>
      <c r="K1668" s="270"/>
      <c r="L1668" s="271"/>
      <c r="M1668" s="272"/>
      <c r="N1668" s="273" t="s">
        <v>40</v>
      </c>
      <c r="O1668" s="74"/>
      <c r="P1668" s="222" t="n">
        <f aca="false">O1668*H1668</f>
        <v>0</v>
      </c>
      <c r="Q1668" s="222" t="n">
        <v>0</v>
      </c>
      <c r="R1668" s="222" t="n">
        <f aca="false">Q1668*H1668</f>
        <v>0</v>
      </c>
      <c r="S1668" s="222" t="n">
        <v>0</v>
      </c>
      <c r="T1668" s="223" t="n">
        <f aca="false">S1668*H1668</f>
        <v>0</v>
      </c>
      <c r="U1668" s="24"/>
      <c r="V1668" s="24"/>
      <c r="W1668" s="24"/>
      <c r="X1668" s="24"/>
      <c r="Y1668" s="24"/>
      <c r="Z1668" s="24"/>
      <c r="AA1668" s="24"/>
      <c r="AB1668" s="24"/>
      <c r="AC1668" s="24"/>
      <c r="AD1668" s="24"/>
      <c r="AE1668" s="24"/>
      <c r="AR1668" s="224" t="s">
        <v>528</v>
      </c>
      <c r="AT1668" s="224" t="s">
        <v>1270</v>
      </c>
      <c r="AU1668" s="224" t="s">
        <v>85</v>
      </c>
      <c r="AY1668" s="3" t="s">
        <v>146</v>
      </c>
      <c r="BE1668" s="225" t="n">
        <f aca="false">IF(N1668="základní",J1668,0)</f>
        <v>0</v>
      </c>
      <c r="BF1668" s="225" t="n">
        <f aca="false">IF(N1668="snížená",J1668,0)</f>
        <v>0</v>
      </c>
      <c r="BG1668" s="225" t="n">
        <f aca="false">IF(N1668="zákl. přenesená",J1668,0)</f>
        <v>0</v>
      </c>
      <c r="BH1668" s="225" t="n">
        <f aca="false">IF(N1668="sníž. přenesená",J1668,0)</f>
        <v>0</v>
      </c>
      <c r="BI1668" s="225" t="n">
        <f aca="false">IF(N1668="nulová",J1668,0)</f>
        <v>0</v>
      </c>
      <c r="BJ1668" s="3" t="s">
        <v>83</v>
      </c>
      <c r="BK1668" s="225" t="n">
        <f aca="false">ROUND(I1668*H1668,2)</f>
        <v>0</v>
      </c>
      <c r="BL1668" s="3" t="s">
        <v>273</v>
      </c>
      <c r="BM1668" s="224" t="s">
        <v>2074</v>
      </c>
    </row>
    <row r="1669" s="31" customFormat="true" ht="49.05" hidden="false" customHeight="true" outlineLevel="0" collapsed="false">
      <c r="A1669" s="24"/>
      <c r="B1669" s="25"/>
      <c r="C1669" s="263" t="s">
        <v>2075</v>
      </c>
      <c r="D1669" s="263" t="s">
        <v>1270</v>
      </c>
      <c r="E1669" s="264" t="s">
        <v>2076</v>
      </c>
      <c r="F1669" s="265" t="s">
        <v>2077</v>
      </c>
      <c r="G1669" s="266" t="s">
        <v>1596</v>
      </c>
      <c r="H1669" s="267" t="n">
        <v>1</v>
      </c>
      <c r="I1669" s="268"/>
      <c r="J1669" s="269" t="n">
        <f aca="false">ROUND(I1669*H1669,2)</f>
        <v>0</v>
      </c>
      <c r="K1669" s="270"/>
      <c r="L1669" s="271"/>
      <c r="M1669" s="272"/>
      <c r="N1669" s="273" t="s">
        <v>40</v>
      </c>
      <c r="O1669" s="74"/>
      <c r="P1669" s="222" t="n">
        <f aca="false">O1669*H1669</f>
        <v>0</v>
      </c>
      <c r="Q1669" s="222" t="n">
        <v>0</v>
      </c>
      <c r="R1669" s="222" t="n">
        <f aca="false">Q1669*H1669</f>
        <v>0</v>
      </c>
      <c r="S1669" s="222" t="n">
        <v>0</v>
      </c>
      <c r="T1669" s="223" t="n">
        <f aca="false">S1669*H1669</f>
        <v>0</v>
      </c>
      <c r="U1669" s="24"/>
      <c r="V1669" s="24"/>
      <c r="W1669" s="24"/>
      <c r="X1669" s="24"/>
      <c r="Y1669" s="24"/>
      <c r="Z1669" s="24"/>
      <c r="AA1669" s="24"/>
      <c r="AB1669" s="24"/>
      <c r="AC1669" s="24"/>
      <c r="AD1669" s="24"/>
      <c r="AE1669" s="24"/>
      <c r="AR1669" s="224" t="s">
        <v>528</v>
      </c>
      <c r="AT1669" s="224" t="s">
        <v>1270</v>
      </c>
      <c r="AU1669" s="224" t="s">
        <v>85</v>
      </c>
      <c r="AY1669" s="3" t="s">
        <v>146</v>
      </c>
      <c r="BE1669" s="225" t="n">
        <f aca="false">IF(N1669="základní",J1669,0)</f>
        <v>0</v>
      </c>
      <c r="BF1669" s="225" t="n">
        <f aca="false">IF(N1669="snížená",J1669,0)</f>
        <v>0</v>
      </c>
      <c r="BG1669" s="225" t="n">
        <f aca="false">IF(N1669="zákl. přenesená",J1669,0)</f>
        <v>0</v>
      </c>
      <c r="BH1669" s="225" t="n">
        <f aca="false">IF(N1669="sníž. přenesená",J1669,0)</f>
        <v>0</v>
      </c>
      <c r="BI1669" s="225" t="n">
        <f aca="false">IF(N1669="nulová",J1669,0)</f>
        <v>0</v>
      </c>
      <c r="BJ1669" s="3" t="s">
        <v>83</v>
      </c>
      <c r="BK1669" s="225" t="n">
        <f aca="false">ROUND(I1669*H1669,2)</f>
        <v>0</v>
      </c>
      <c r="BL1669" s="3" t="s">
        <v>273</v>
      </c>
      <c r="BM1669" s="224" t="s">
        <v>2078</v>
      </c>
    </row>
    <row r="1670" s="31" customFormat="true" ht="24.15" hidden="false" customHeight="true" outlineLevel="0" collapsed="false">
      <c r="A1670" s="24"/>
      <c r="B1670" s="25"/>
      <c r="C1670" s="212" t="s">
        <v>2079</v>
      </c>
      <c r="D1670" s="212" t="s">
        <v>148</v>
      </c>
      <c r="E1670" s="213" t="s">
        <v>2080</v>
      </c>
      <c r="F1670" s="214" t="s">
        <v>2081</v>
      </c>
      <c r="G1670" s="215" t="s">
        <v>260</v>
      </c>
      <c r="H1670" s="216" t="n">
        <v>4</v>
      </c>
      <c r="I1670" s="217"/>
      <c r="J1670" s="218" t="n">
        <f aca="false">ROUND(I1670*H1670,2)</f>
        <v>0</v>
      </c>
      <c r="K1670" s="219"/>
      <c r="L1670" s="30"/>
      <c r="M1670" s="220"/>
      <c r="N1670" s="221" t="s">
        <v>40</v>
      </c>
      <c r="O1670" s="74"/>
      <c r="P1670" s="222" t="n">
        <f aca="false">O1670*H1670</f>
        <v>0</v>
      </c>
      <c r="Q1670" s="222" t="n">
        <v>0</v>
      </c>
      <c r="R1670" s="222" t="n">
        <f aca="false">Q1670*H1670</f>
        <v>0</v>
      </c>
      <c r="S1670" s="222" t="n">
        <v>0</v>
      </c>
      <c r="T1670" s="223" t="n">
        <f aca="false">S1670*H1670</f>
        <v>0</v>
      </c>
      <c r="U1670" s="24"/>
      <c r="V1670" s="24"/>
      <c r="W1670" s="24"/>
      <c r="X1670" s="24"/>
      <c r="Y1670" s="24"/>
      <c r="Z1670" s="24"/>
      <c r="AA1670" s="24"/>
      <c r="AB1670" s="24"/>
      <c r="AC1670" s="24"/>
      <c r="AD1670" s="24"/>
      <c r="AE1670" s="24"/>
      <c r="AR1670" s="224" t="s">
        <v>273</v>
      </c>
      <c r="AT1670" s="224" t="s">
        <v>148</v>
      </c>
      <c r="AU1670" s="224" t="s">
        <v>85</v>
      </c>
      <c r="AY1670" s="3" t="s">
        <v>146</v>
      </c>
      <c r="BE1670" s="225" t="n">
        <f aca="false">IF(N1670="základní",J1670,0)</f>
        <v>0</v>
      </c>
      <c r="BF1670" s="225" t="n">
        <f aca="false">IF(N1670="snížená",J1670,0)</f>
        <v>0</v>
      </c>
      <c r="BG1670" s="225" t="n">
        <f aca="false">IF(N1670="zákl. přenesená",J1670,0)</f>
        <v>0</v>
      </c>
      <c r="BH1670" s="225" t="n">
        <f aca="false">IF(N1670="sníž. přenesená",J1670,0)</f>
        <v>0</v>
      </c>
      <c r="BI1670" s="225" t="n">
        <f aca="false">IF(N1670="nulová",J1670,0)</f>
        <v>0</v>
      </c>
      <c r="BJ1670" s="3" t="s">
        <v>83</v>
      </c>
      <c r="BK1670" s="225" t="n">
        <f aca="false">ROUND(I1670*H1670,2)</f>
        <v>0</v>
      </c>
      <c r="BL1670" s="3" t="s">
        <v>273</v>
      </c>
      <c r="BM1670" s="224" t="s">
        <v>2082</v>
      </c>
    </row>
    <row r="1671" s="31" customFormat="true" ht="24.15" hidden="false" customHeight="true" outlineLevel="0" collapsed="false">
      <c r="A1671" s="24"/>
      <c r="B1671" s="25"/>
      <c r="C1671" s="263" t="s">
        <v>2083</v>
      </c>
      <c r="D1671" s="263" t="s">
        <v>1270</v>
      </c>
      <c r="E1671" s="264" t="s">
        <v>2084</v>
      </c>
      <c r="F1671" s="265" t="s">
        <v>2085</v>
      </c>
      <c r="G1671" s="266" t="s">
        <v>1596</v>
      </c>
      <c r="H1671" s="267" t="n">
        <v>4</v>
      </c>
      <c r="I1671" s="268"/>
      <c r="J1671" s="269" t="n">
        <f aca="false">ROUND(I1671*H1671,2)</f>
        <v>0</v>
      </c>
      <c r="K1671" s="270"/>
      <c r="L1671" s="271"/>
      <c r="M1671" s="272"/>
      <c r="N1671" s="273" t="s">
        <v>40</v>
      </c>
      <c r="O1671" s="74"/>
      <c r="P1671" s="222" t="n">
        <f aca="false">O1671*H1671</f>
        <v>0</v>
      </c>
      <c r="Q1671" s="222" t="n">
        <v>0</v>
      </c>
      <c r="R1671" s="222" t="n">
        <f aca="false">Q1671*H1671</f>
        <v>0</v>
      </c>
      <c r="S1671" s="222" t="n">
        <v>0</v>
      </c>
      <c r="T1671" s="223" t="n">
        <f aca="false">S1671*H1671</f>
        <v>0</v>
      </c>
      <c r="U1671" s="24"/>
      <c r="V1671" s="24"/>
      <c r="W1671" s="24"/>
      <c r="X1671" s="24"/>
      <c r="Y1671" s="24"/>
      <c r="Z1671" s="24"/>
      <c r="AA1671" s="24"/>
      <c r="AB1671" s="24"/>
      <c r="AC1671" s="24"/>
      <c r="AD1671" s="24"/>
      <c r="AE1671" s="24"/>
      <c r="AR1671" s="224" t="s">
        <v>528</v>
      </c>
      <c r="AT1671" s="224" t="s">
        <v>1270</v>
      </c>
      <c r="AU1671" s="224" t="s">
        <v>85</v>
      </c>
      <c r="AY1671" s="3" t="s">
        <v>146</v>
      </c>
      <c r="BE1671" s="225" t="n">
        <f aca="false">IF(N1671="základní",J1671,0)</f>
        <v>0</v>
      </c>
      <c r="BF1671" s="225" t="n">
        <f aca="false">IF(N1671="snížená",J1671,0)</f>
        <v>0</v>
      </c>
      <c r="BG1671" s="225" t="n">
        <f aca="false">IF(N1671="zákl. přenesená",J1671,0)</f>
        <v>0</v>
      </c>
      <c r="BH1671" s="225" t="n">
        <f aca="false">IF(N1671="sníž. přenesená",J1671,0)</f>
        <v>0</v>
      </c>
      <c r="BI1671" s="225" t="n">
        <f aca="false">IF(N1671="nulová",J1671,0)</f>
        <v>0</v>
      </c>
      <c r="BJ1671" s="3" t="s">
        <v>83</v>
      </c>
      <c r="BK1671" s="225" t="n">
        <f aca="false">ROUND(I1671*H1671,2)</f>
        <v>0</v>
      </c>
      <c r="BL1671" s="3" t="s">
        <v>273</v>
      </c>
      <c r="BM1671" s="224" t="s">
        <v>2086</v>
      </c>
    </row>
    <row r="1672" s="31" customFormat="true" ht="24.15" hidden="false" customHeight="true" outlineLevel="0" collapsed="false">
      <c r="A1672" s="24"/>
      <c r="B1672" s="25"/>
      <c r="C1672" s="212" t="s">
        <v>2087</v>
      </c>
      <c r="D1672" s="212" t="s">
        <v>148</v>
      </c>
      <c r="E1672" s="213" t="s">
        <v>2088</v>
      </c>
      <c r="F1672" s="214" t="s">
        <v>2089</v>
      </c>
      <c r="G1672" s="215" t="s">
        <v>260</v>
      </c>
      <c r="H1672" s="216" t="n">
        <v>31</v>
      </c>
      <c r="I1672" s="217"/>
      <c r="J1672" s="218" t="n">
        <f aca="false">ROUND(I1672*H1672,2)</f>
        <v>0</v>
      </c>
      <c r="K1672" s="219"/>
      <c r="L1672" s="30"/>
      <c r="M1672" s="220"/>
      <c r="N1672" s="221" t="s">
        <v>40</v>
      </c>
      <c r="O1672" s="74"/>
      <c r="P1672" s="222" t="n">
        <f aca="false">O1672*H1672</f>
        <v>0</v>
      </c>
      <c r="Q1672" s="222" t="n">
        <v>0.00047</v>
      </c>
      <c r="R1672" s="222" t="n">
        <f aca="false">Q1672*H1672</f>
        <v>0.01457</v>
      </c>
      <c r="S1672" s="222" t="n">
        <v>0</v>
      </c>
      <c r="T1672" s="223" t="n">
        <f aca="false">S1672*H1672</f>
        <v>0</v>
      </c>
      <c r="U1672" s="24"/>
      <c r="V1672" s="24"/>
      <c r="W1672" s="24"/>
      <c r="X1672" s="24"/>
      <c r="Y1672" s="24"/>
      <c r="Z1672" s="24"/>
      <c r="AA1672" s="24"/>
      <c r="AB1672" s="24"/>
      <c r="AC1672" s="24"/>
      <c r="AD1672" s="24"/>
      <c r="AE1672" s="24"/>
      <c r="AR1672" s="224" t="s">
        <v>273</v>
      </c>
      <c r="AT1672" s="224" t="s">
        <v>148</v>
      </c>
      <c r="AU1672" s="224" t="s">
        <v>85</v>
      </c>
      <c r="AY1672" s="3" t="s">
        <v>146</v>
      </c>
      <c r="BE1672" s="225" t="n">
        <f aca="false">IF(N1672="základní",J1672,0)</f>
        <v>0</v>
      </c>
      <c r="BF1672" s="225" t="n">
        <f aca="false">IF(N1672="snížená",J1672,0)</f>
        <v>0</v>
      </c>
      <c r="BG1672" s="225" t="n">
        <f aca="false">IF(N1672="zákl. přenesená",J1672,0)</f>
        <v>0</v>
      </c>
      <c r="BH1672" s="225" t="n">
        <f aca="false">IF(N1672="sníž. přenesená",J1672,0)</f>
        <v>0</v>
      </c>
      <c r="BI1672" s="225" t="n">
        <f aca="false">IF(N1672="nulová",J1672,0)</f>
        <v>0</v>
      </c>
      <c r="BJ1672" s="3" t="s">
        <v>83</v>
      </c>
      <c r="BK1672" s="225" t="n">
        <f aca="false">ROUND(I1672*H1672,2)</f>
        <v>0</v>
      </c>
      <c r="BL1672" s="3" t="s">
        <v>273</v>
      </c>
      <c r="BM1672" s="224" t="s">
        <v>2090</v>
      </c>
    </row>
    <row r="1673" s="31" customFormat="true" ht="24.15" hidden="false" customHeight="true" outlineLevel="0" collapsed="false">
      <c r="A1673" s="24"/>
      <c r="B1673" s="25"/>
      <c r="C1673" s="263" t="s">
        <v>2091</v>
      </c>
      <c r="D1673" s="263" t="s">
        <v>1270</v>
      </c>
      <c r="E1673" s="264" t="s">
        <v>2092</v>
      </c>
      <c r="F1673" s="265" t="s">
        <v>2093</v>
      </c>
      <c r="G1673" s="266" t="s">
        <v>1596</v>
      </c>
      <c r="H1673" s="267" t="n">
        <v>31</v>
      </c>
      <c r="I1673" s="268"/>
      <c r="J1673" s="269" t="n">
        <f aca="false">ROUND(I1673*H1673,2)</f>
        <v>0</v>
      </c>
      <c r="K1673" s="270"/>
      <c r="L1673" s="271"/>
      <c r="M1673" s="272"/>
      <c r="N1673" s="273" t="s">
        <v>40</v>
      </c>
      <c r="O1673" s="74"/>
      <c r="P1673" s="222" t="n">
        <f aca="false">O1673*H1673</f>
        <v>0</v>
      </c>
      <c r="Q1673" s="222" t="n">
        <v>0</v>
      </c>
      <c r="R1673" s="222" t="n">
        <f aca="false">Q1673*H1673</f>
        <v>0</v>
      </c>
      <c r="S1673" s="222" t="n">
        <v>0</v>
      </c>
      <c r="T1673" s="223" t="n">
        <f aca="false">S1673*H1673</f>
        <v>0</v>
      </c>
      <c r="U1673" s="24"/>
      <c r="V1673" s="24"/>
      <c r="W1673" s="24"/>
      <c r="X1673" s="24"/>
      <c r="Y1673" s="24"/>
      <c r="Z1673" s="24"/>
      <c r="AA1673" s="24"/>
      <c r="AB1673" s="24"/>
      <c r="AC1673" s="24"/>
      <c r="AD1673" s="24"/>
      <c r="AE1673" s="24"/>
      <c r="AR1673" s="224" t="s">
        <v>528</v>
      </c>
      <c r="AT1673" s="224" t="s">
        <v>1270</v>
      </c>
      <c r="AU1673" s="224" t="s">
        <v>85</v>
      </c>
      <c r="AY1673" s="3" t="s">
        <v>146</v>
      </c>
      <c r="BE1673" s="225" t="n">
        <f aca="false">IF(N1673="základní",J1673,0)</f>
        <v>0</v>
      </c>
      <c r="BF1673" s="225" t="n">
        <f aca="false">IF(N1673="snížená",J1673,0)</f>
        <v>0</v>
      </c>
      <c r="BG1673" s="225" t="n">
        <f aca="false">IF(N1673="zákl. přenesená",J1673,0)</f>
        <v>0</v>
      </c>
      <c r="BH1673" s="225" t="n">
        <f aca="false">IF(N1673="sníž. přenesená",J1673,0)</f>
        <v>0</v>
      </c>
      <c r="BI1673" s="225" t="n">
        <f aca="false">IF(N1673="nulová",J1673,0)</f>
        <v>0</v>
      </c>
      <c r="BJ1673" s="3" t="s">
        <v>83</v>
      </c>
      <c r="BK1673" s="225" t="n">
        <f aca="false">ROUND(I1673*H1673,2)</f>
        <v>0</v>
      </c>
      <c r="BL1673" s="3" t="s">
        <v>273</v>
      </c>
      <c r="BM1673" s="224" t="s">
        <v>2094</v>
      </c>
    </row>
    <row r="1674" s="31" customFormat="true" ht="24.15" hidden="false" customHeight="true" outlineLevel="0" collapsed="false">
      <c r="A1674" s="24"/>
      <c r="B1674" s="25"/>
      <c r="C1674" s="212" t="s">
        <v>2095</v>
      </c>
      <c r="D1674" s="212" t="s">
        <v>148</v>
      </c>
      <c r="E1674" s="213" t="s">
        <v>2096</v>
      </c>
      <c r="F1674" s="214" t="s">
        <v>2097</v>
      </c>
      <c r="G1674" s="215" t="s">
        <v>260</v>
      </c>
      <c r="H1674" s="216" t="n">
        <v>11</v>
      </c>
      <c r="I1674" s="217"/>
      <c r="J1674" s="218" t="n">
        <f aca="false">ROUND(I1674*H1674,2)</f>
        <v>0</v>
      </c>
      <c r="K1674" s="219"/>
      <c r="L1674" s="30"/>
      <c r="M1674" s="220"/>
      <c r="N1674" s="221" t="s">
        <v>40</v>
      </c>
      <c r="O1674" s="74"/>
      <c r="P1674" s="222" t="n">
        <f aca="false">O1674*H1674</f>
        <v>0</v>
      </c>
      <c r="Q1674" s="222" t="n">
        <v>0.0004</v>
      </c>
      <c r="R1674" s="222" t="n">
        <f aca="false">Q1674*H1674</f>
        <v>0.0044</v>
      </c>
      <c r="S1674" s="222" t="n">
        <v>0</v>
      </c>
      <c r="T1674" s="223" t="n">
        <f aca="false">S1674*H1674</f>
        <v>0</v>
      </c>
      <c r="U1674" s="24"/>
      <c r="V1674" s="24"/>
      <c r="W1674" s="24"/>
      <c r="X1674" s="24"/>
      <c r="Y1674" s="24"/>
      <c r="Z1674" s="24"/>
      <c r="AA1674" s="24"/>
      <c r="AB1674" s="24"/>
      <c r="AC1674" s="24"/>
      <c r="AD1674" s="24"/>
      <c r="AE1674" s="24"/>
      <c r="AR1674" s="224" t="s">
        <v>273</v>
      </c>
      <c r="AT1674" s="224" t="s">
        <v>148</v>
      </c>
      <c r="AU1674" s="224" t="s">
        <v>85</v>
      </c>
      <c r="AY1674" s="3" t="s">
        <v>146</v>
      </c>
      <c r="BE1674" s="225" t="n">
        <f aca="false">IF(N1674="základní",J1674,0)</f>
        <v>0</v>
      </c>
      <c r="BF1674" s="225" t="n">
        <f aca="false">IF(N1674="snížená",J1674,0)</f>
        <v>0</v>
      </c>
      <c r="BG1674" s="225" t="n">
        <f aca="false">IF(N1674="zákl. přenesená",J1674,0)</f>
        <v>0</v>
      </c>
      <c r="BH1674" s="225" t="n">
        <f aca="false">IF(N1674="sníž. přenesená",J1674,0)</f>
        <v>0</v>
      </c>
      <c r="BI1674" s="225" t="n">
        <f aca="false">IF(N1674="nulová",J1674,0)</f>
        <v>0</v>
      </c>
      <c r="BJ1674" s="3" t="s">
        <v>83</v>
      </c>
      <c r="BK1674" s="225" t="n">
        <f aca="false">ROUND(I1674*H1674,2)</f>
        <v>0</v>
      </c>
      <c r="BL1674" s="3" t="s">
        <v>273</v>
      </c>
      <c r="BM1674" s="224" t="s">
        <v>2098</v>
      </c>
    </row>
    <row r="1675" s="31" customFormat="true" ht="37.8" hidden="false" customHeight="true" outlineLevel="0" collapsed="false">
      <c r="A1675" s="24"/>
      <c r="B1675" s="25"/>
      <c r="C1675" s="263" t="s">
        <v>2099</v>
      </c>
      <c r="D1675" s="263" t="s">
        <v>1270</v>
      </c>
      <c r="E1675" s="264" t="s">
        <v>2100</v>
      </c>
      <c r="F1675" s="265" t="s">
        <v>2101</v>
      </c>
      <c r="G1675" s="266" t="s">
        <v>1596</v>
      </c>
      <c r="H1675" s="267" t="n">
        <v>11</v>
      </c>
      <c r="I1675" s="268"/>
      <c r="J1675" s="269" t="n">
        <f aca="false">ROUND(I1675*H1675,2)</f>
        <v>0</v>
      </c>
      <c r="K1675" s="270"/>
      <c r="L1675" s="271"/>
      <c r="M1675" s="272"/>
      <c r="N1675" s="273" t="s">
        <v>40</v>
      </c>
      <c r="O1675" s="74"/>
      <c r="P1675" s="222" t="n">
        <f aca="false">O1675*H1675</f>
        <v>0</v>
      </c>
      <c r="Q1675" s="222" t="n">
        <v>0</v>
      </c>
      <c r="R1675" s="222" t="n">
        <f aca="false">Q1675*H1675</f>
        <v>0</v>
      </c>
      <c r="S1675" s="222" t="n">
        <v>0</v>
      </c>
      <c r="T1675" s="223" t="n">
        <f aca="false">S1675*H1675</f>
        <v>0</v>
      </c>
      <c r="U1675" s="24"/>
      <c r="V1675" s="24"/>
      <c r="W1675" s="24"/>
      <c r="X1675" s="24"/>
      <c r="Y1675" s="24"/>
      <c r="Z1675" s="24"/>
      <c r="AA1675" s="24"/>
      <c r="AB1675" s="24"/>
      <c r="AC1675" s="24"/>
      <c r="AD1675" s="24"/>
      <c r="AE1675" s="24"/>
      <c r="AR1675" s="224" t="s">
        <v>528</v>
      </c>
      <c r="AT1675" s="224" t="s">
        <v>1270</v>
      </c>
      <c r="AU1675" s="224" t="s">
        <v>85</v>
      </c>
      <c r="AY1675" s="3" t="s">
        <v>146</v>
      </c>
      <c r="BE1675" s="225" t="n">
        <f aca="false">IF(N1675="základní",J1675,0)</f>
        <v>0</v>
      </c>
      <c r="BF1675" s="225" t="n">
        <f aca="false">IF(N1675="snížená",J1675,0)</f>
        <v>0</v>
      </c>
      <c r="BG1675" s="225" t="n">
        <f aca="false">IF(N1675="zákl. přenesená",J1675,0)</f>
        <v>0</v>
      </c>
      <c r="BH1675" s="225" t="n">
        <f aca="false">IF(N1675="sníž. přenesená",J1675,0)</f>
        <v>0</v>
      </c>
      <c r="BI1675" s="225" t="n">
        <f aca="false">IF(N1675="nulová",J1675,0)</f>
        <v>0</v>
      </c>
      <c r="BJ1675" s="3" t="s">
        <v>83</v>
      </c>
      <c r="BK1675" s="225" t="n">
        <f aca="false">ROUND(I1675*H1675,2)</f>
        <v>0</v>
      </c>
      <c r="BL1675" s="3" t="s">
        <v>273</v>
      </c>
      <c r="BM1675" s="224" t="s">
        <v>2102</v>
      </c>
    </row>
    <row r="1676" s="31" customFormat="true" ht="24.15" hidden="false" customHeight="true" outlineLevel="0" collapsed="false">
      <c r="A1676" s="24"/>
      <c r="B1676" s="25"/>
      <c r="C1676" s="212" t="s">
        <v>2103</v>
      </c>
      <c r="D1676" s="212" t="s">
        <v>148</v>
      </c>
      <c r="E1676" s="213" t="s">
        <v>2104</v>
      </c>
      <c r="F1676" s="214" t="s">
        <v>2105</v>
      </c>
      <c r="G1676" s="215" t="s">
        <v>260</v>
      </c>
      <c r="H1676" s="216" t="n">
        <v>4</v>
      </c>
      <c r="I1676" s="217"/>
      <c r="J1676" s="218" t="n">
        <f aca="false">ROUND(I1676*H1676,2)</f>
        <v>0</v>
      </c>
      <c r="K1676" s="219"/>
      <c r="L1676" s="30"/>
      <c r="M1676" s="220"/>
      <c r="N1676" s="221" t="s">
        <v>40</v>
      </c>
      <c r="O1676" s="74"/>
      <c r="P1676" s="222" t="n">
        <f aca="false">O1676*H1676</f>
        <v>0</v>
      </c>
      <c r="Q1676" s="222" t="n">
        <v>0.00041</v>
      </c>
      <c r="R1676" s="222" t="n">
        <f aca="false">Q1676*H1676</f>
        <v>0.00164</v>
      </c>
      <c r="S1676" s="222" t="n">
        <v>0</v>
      </c>
      <c r="T1676" s="223" t="n">
        <f aca="false">S1676*H1676</f>
        <v>0</v>
      </c>
      <c r="U1676" s="24"/>
      <c r="V1676" s="24"/>
      <c r="W1676" s="24"/>
      <c r="X1676" s="24"/>
      <c r="Y1676" s="24"/>
      <c r="Z1676" s="24"/>
      <c r="AA1676" s="24"/>
      <c r="AB1676" s="24"/>
      <c r="AC1676" s="24"/>
      <c r="AD1676" s="24"/>
      <c r="AE1676" s="24"/>
      <c r="AR1676" s="224" t="s">
        <v>273</v>
      </c>
      <c r="AT1676" s="224" t="s">
        <v>148</v>
      </c>
      <c r="AU1676" s="224" t="s">
        <v>85</v>
      </c>
      <c r="AY1676" s="3" t="s">
        <v>146</v>
      </c>
      <c r="BE1676" s="225" t="n">
        <f aca="false">IF(N1676="základní",J1676,0)</f>
        <v>0</v>
      </c>
      <c r="BF1676" s="225" t="n">
        <f aca="false">IF(N1676="snížená",J1676,0)</f>
        <v>0</v>
      </c>
      <c r="BG1676" s="225" t="n">
        <f aca="false">IF(N1676="zákl. přenesená",J1676,0)</f>
        <v>0</v>
      </c>
      <c r="BH1676" s="225" t="n">
        <f aca="false">IF(N1676="sníž. přenesená",J1676,0)</f>
        <v>0</v>
      </c>
      <c r="BI1676" s="225" t="n">
        <f aca="false">IF(N1676="nulová",J1676,0)</f>
        <v>0</v>
      </c>
      <c r="BJ1676" s="3" t="s">
        <v>83</v>
      </c>
      <c r="BK1676" s="225" t="n">
        <f aca="false">ROUND(I1676*H1676,2)</f>
        <v>0</v>
      </c>
      <c r="BL1676" s="3" t="s">
        <v>273</v>
      </c>
      <c r="BM1676" s="224" t="s">
        <v>2106</v>
      </c>
    </row>
    <row r="1677" s="31" customFormat="true" ht="37.8" hidden="false" customHeight="true" outlineLevel="0" collapsed="false">
      <c r="A1677" s="24"/>
      <c r="B1677" s="25"/>
      <c r="C1677" s="263" t="s">
        <v>2107</v>
      </c>
      <c r="D1677" s="263" t="s">
        <v>1270</v>
      </c>
      <c r="E1677" s="264" t="s">
        <v>2108</v>
      </c>
      <c r="F1677" s="265" t="s">
        <v>2109</v>
      </c>
      <c r="G1677" s="266" t="s">
        <v>1596</v>
      </c>
      <c r="H1677" s="267" t="n">
        <v>4</v>
      </c>
      <c r="I1677" s="268"/>
      <c r="J1677" s="269" t="n">
        <f aca="false">ROUND(I1677*H1677,2)</f>
        <v>0</v>
      </c>
      <c r="K1677" s="270"/>
      <c r="L1677" s="271"/>
      <c r="M1677" s="272"/>
      <c r="N1677" s="273" t="s">
        <v>40</v>
      </c>
      <c r="O1677" s="74"/>
      <c r="P1677" s="222" t="n">
        <f aca="false">O1677*H1677</f>
        <v>0</v>
      </c>
      <c r="Q1677" s="222" t="n">
        <v>0</v>
      </c>
      <c r="R1677" s="222" t="n">
        <f aca="false">Q1677*H1677</f>
        <v>0</v>
      </c>
      <c r="S1677" s="222" t="n">
        <v>0</v>
      </c>
      <c r="T1677" s="223" t="n">
        <f aca="false">S1677*H1677</f>
        <v>0</v>
      </c>
      <c r="U1677" s="24"/>
      <c r="V1677" s="24"/>
      <c r="W1677" s="24"/>
      <c r="X1677" s="24"/>
      <c r="Y1677" s="24"/>
      <c r="Z1677" s="24"/>
      <c r="AA1677" s="24"/>
      <c r="AB1677" s="24"/>
      <c r="AC1677" s="24"/>
      <c r="AD1677" s="24"/>
      <c r="AE1677" s="24"/>
      <c r="AR1677" s="224" t="s">
        <v>528</v>
      </c>
      <c r="AT1677" s="224" t="s">
        <v>1270</v>
      </c>
      <c r="AU1677" s="224" t="s">
        <v>85</v>
      </c>
      <c r="AY1677" s="3" t="s">
        <v>146</v>
      </c>
      <c r="BE1677" s="225" t="n">
        <f aca="false">IF(N1677="základní",J1677,0)</f>
        <v>0</v>
      </c>
      <c r="BF1677" s="225" t="n">
        <f aca="false">IF(N1677="snížená",J1677,0)</f>
        <v>0</v>
      </c>
      <c r="BG1677" s="225" t="n">
        <f aca="false">IF(N1677="zákl. přenesená",J1677,0)</f>
        <v>0</v>
      </c>
      <c r="BH1677" s="225" t="n">
        <f aca="false">IF(N1677="sníž. přenesená",J1677,0)</f>
        <v>0</v>
      </c>
      <c r="BI1677" s="225" t="n">
        <f aca="false">IF(N1677="nulová",J1677,0)</f>
        <v>0</v>
      </c>
      <c r="BJ1677" s="3" t="s">
        <v>83</v>
      </c>
      <c r="BK1677" s="225" t="n">
        <f aca="false">ROUND(I1677*H1677,2)</f>
        <v>0</v>
      </c>
      <c r="BL1677" s="3" t="s">
        <v>273</v>
      </c>
      <c r="BM1677" s="224" t="s">
        <v>2110</v>
      </c>
    </row>
    <row r="1678" s="31" customFormat="true" ht="24.15" hidden="false" customHeight="true" outlineLevel="0" collapsed="false">
      <c r="A1678" s="24"/>
      <c r="B1678" s="25"/>
      <c r="C1678" s="212" t="s">
        <v>2111</v>
      </c>
      <c r="D1678" s="212" t="s">
        <v>148</v>
      </c>
      <c r="E1678" s="213" t="s">
        <v>2112</v>
      </c>
      <c r="F1678" s="214" t="s">
        <v>2113</v>
      </c>
      <c r="G1678" s="215" t="s">
        <v>260</v>
      </c>
      <c r="H1678" s="216" t="n">
        <v>1</v>
      </c>
      <c r="I1678" s="217"/>
      <c r="J1678" s="218" t="n">
        <f aca="false">ROUND(I1678*H1678,2)</f>
        <v>0</v>
      </c>
      <c r="K1678" s="219"/>
      <c r="L1678" s="30"/>
      <c r="M1678" s="220"/>
      <c r="N1678" s="221" t="s">
        <v>40</v>
      </c>
      <c r="O1678" s="74"/>
      <c r="P1678" s="222" t="n">
        <f aca="false">O1678*H1678</f>
        <v>0</v>
      </c>
      <c r="Q1678" s="222" t="n">
        <v>0</v>
      </c>
      <c r="R1678" s="222" t="n">
        <f aca="false">Q1678*H1678</f>
        <v>0</v>
      </c>
      <c r="S1678" s="222" t="n">
        <v>0</v>
      </c>
      <c r="T1678" s="223" t="n">
        <f aca="false">S1678*H1678</f>
        <v>0</v>
      </c>
      <c r="U1678" s="24"/>
      <c r="V1678" s="24"/>
      <c r="W1678" s="24"/>
      <c r="X1678" s="24"/>
      <c r="Y1678" s="24"/>
      <c r="Z1678" s="24"/>
      <c r="AA1678" s="24"/>
      <c r="AB1678" s="24"/>
      <c r="AC1678" s="24"/>
      <c r="AD1678" s="24"/>
      <c r="AE1678" s="24"/>
      <c r="AR1678" s="224" t="s">
        <v>273</v>
      </c>
      <c r="AT1678" s="224" t="s">
        <v>148</v>
      </c>
      <c r="AU1678" s="224" t="s">
        <v>85</v>
      </c>
      <c r="AY1678" s="3" t="s">
        <v>146</v>
      </c>
      <c r="BE1678" s="225" t="n">
        <f aca="false">IF(N1678="základní",J1678,0)</f>
        <v>0</v>
      </c>
      <c r="BF1678" s="225" t="n">
        <f aca="false">IF(N1678="snížená",J1678,0)</f>
        <v>0</v>
      </c>
      <c r="BG1678" s="225" t="n">
        <f aca="false">IF(N1678="zákl. přenesená",J1678,0)</f>
        <v>0</v>
      </c>
      <c r="BH1678" s="225" t="n">
        <f aca="false">IF(N1678="sníž. přenesená",J1678,0)</f>
        <v>0</v>
      </c>
      <c r="BI1678" s="225" t="n">
        <f aca="false">IF(N1678="nulová",J1678,0)</f>
        <v>0</v>
      </c>
      <c r="BJ1678" s="3" t="s">
        <v>83</v>
      </c>
      <c r="BK1678" s="225" t="n">
        <f aca="false">ROUND(I1678*H1678,2)</f>
        <v>0</v>
      </c>
      <c r="BL1678" s="3" t="s">
        <v>273</v>
      </c>
      <c r="BM1678" s="224" t="s">
        <v>2114</v>
      </c>
    </row>
    <row r="1679" s="226" customFormat="true" ht="12.8" hidden="false" customHeight="false" outlineLevel="0" collapsed="false">
      <c r="B1679" s="227"/>
      <c r="C1679" s="228"/>
      <c r="D1679" s="229" t="s">
        <v>154</v>
      </c>
      <c r="E1679" s="230"/>
      <c r="F1679" s="231" t="s">
        <v>2115</v>
      </c>
      <c r="G1679" s="228"/>
      <c r="H1679" s="232" t="n">
        <v>9</v>
      </c>
      <c r="I1679" s="233"/>
      <c r="J1679" s="228"/>
      <c r="K1679" s="228"/>
      <c r="L1679" s="234"/>
      <c r="M1679" s="235"/>
      <c r="N1679" s="236"/>
      <c r="O1679" s="236"/>
      <c r="P1679" s="236"/>
      <c r="Q1679" s="236"/>
      <c r="R1679" s="236"/>
      <c r="S1679" s="236"/>
      <c r="T1679" s="237"/>
      <c r="AT1679" s="238" t="s">
        <v>154</v>
      </c>
      <c r="AU1679" s="238" t="s">
        <v>85</v>
      </c>
      <c r="AV1679" s="226" t="s">
        <v>85</v>
      </c>
      <c r="AW1679" s="226" t="s">
        <v>31</v>
      </c>
      <c r="AX1679" s="226" t="s">
        <v>75</v>
      </c>
      <c r="AY1679" s="238" t="s">
        <v>146</v>
      </c>
    </row>
    <row r="1680" s="226" customFormat="true" ht="12.8" hidden="false" customHeight="false" outlineLevel="0" collapsed="false">
      <c r="B1680" s="227"/>
      <c r="C1680" s="228"/>
      <c r="D1680" s="229" t="s">
        <v>154</v>
      </c>
      <c r="E1680" s="230"/>
      <c r="F1680" s="231" t="s">
        <v>2116</v>
      </c>
      <c r="G1680" s="228"/>
      <c r="H1680" s="232" t="n">
        <v>1</v>
      </c>
      <c r="I1680" s="233"/>
      <c r="J1680" s="228"/>
      <c r="K1680" s="228"/>
      <c r="L1680" s="234"/>
      <c r="M1680" s="235"/>
      <c r="N1680" s="236"/>
      <c r="O1680" s="236"/>
      <c r="P1680" s="236"/>
      <c r="Q1680" s="236"/>
      <c r="R1680" s="236"/>
      <c r="S1680" s="236"/>
      <c r="T1680" s="237"/>
      <c r="AT1680" s="238" t="s">
        <v>154</v>
      </c>
      <c r="AU1680" s="238" t="s">
        <v>85</v>
      </c>
      <c r="AV1680" s="226" t="s">
        <v>85</v>
      </c>
      <c r="AW1680" s="226" t="s">
        <v>31</v>
      </c>
      <c r="AX1680" s="226" t="s">
        <v>83</v>
      </c>
      <c r="AY1680" s="238" t="s">
        <v>146</v>
      </c>
    </row>
    <row r="1681" s="31" customFormat="true" ht="24.15" hidden="false" customHeight="true" outlineLevel="0" collapsed="false">
      <c r="A1681" s="24"/>
      <c r="B1681" s="25"/>
      <c r="C1681" s="212" t="s">
        <v>2117</v>
      </c>
      <c r="D1681" s="212" t="s">
        <v>148</v>
      </c>
      <c r="E1681" s="213" t="s">
        <v>2118</v>
      </c>
      <c r="F1681" s="214" t="s">
        <v>2119</v>
      </c>
      <c r="G1681" s="215" t="s">
        <v>260</v>
      </c>
      <c r="H1681" s="216" t="n">
        <v>17</v>
      </c>
      <c r="I1681" s="217"/>
      <c r="J1681" s="218" t="n">
        <f aca="false">ROUND(I1681*H1681,2)</f>
        <v>0</v>
      </c>
      <c r="K1681" s="219"/>
      <c r="L1681" s="30"/>
      <c r="M1681" s="220"/>
      <c r="N1681" s="221" t="s">
        <v>40</v>
      </c>
      <c r="O1681" s="74"/>
      <c r="P1681" s="222" t="n">
        <f aca="false">O1681*H1681</f>
        <v>0</v>
      </c>
      <c r="Q1681" s="222" t="n">
        <v>0</v>
      </c>
      <c r="R1681" s="222" t="n">
        <f aca="false">Q1681*H1681</f>
        <v>0</v>
      </c>
      <c r="S1681" s="222" t="n">
        <v>0</v>
      </c>
      <c r="T1681" s="223" t="n">
        <f aca="false">S1681*H1681</f>
        <v>0</v>
      </c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R1681" s="224" t="s">
        <v>273</v>
      </c>
      <c r="AT1681" s="224" t="s">
        <v>148</v>
      </c>
      <c r="AU1681" s="224" t="s">
        <v>85</v>
      </c>
      <c r="AY1681" s="3" t="s">
        <v>146</v>
      </c>
      <c r="BE1681" s="225" t="n">
        <f aca="false">IF(N1681="základní",J1681,0)</f>
        <v>0</v>
      </c>
      <c r="BF1681" s="225" t="n">
        <f aca="false">IF(N1681="snížená",J1681,0)</f>
        <v>0</v>
      </c>
      <c r="BG1681" s="225" t="n">
        <f aca="false">IF(N1681="zákl. přenesená",J1681,0)</f>
        <v>0</v>
      </c>
      <c r="BH1681" s="225" t="n">
        <f aca="false">IF(N1681="sníž. přenesená",J1681,0)</f>
        <v>0</v>
      </c>
      <c r="BI1681" s="225" t="n">
        <f aca="false">IF(N1681="nulová",J1681,0)</f>
        <v>0</v>
      </c>
      <c r="BJ1681" s="3" t="s">
        <v>83</v>
      </c>
      <c r="BK1681" s="225" t="n">
        <f aca="false">ROUND(I1681*H1681,2)</f>
        <v>0</v>
      </c>
      <c r="BL1681" s="3" t="s">
        <v>273</v>
      </c>
      <c r="BM1681" s="224" t="s">
        <v>2120</v>
      </c>
    </row>
    <row r="1682" s="226" customFormat="true" ht="12.8" hidden="false" customHeight="false" outlineLevel="0" collapsed="false">
      <c r="B1682" s="227"/>
      <c r="C1682" s="228"/>
      <c r="D1682" s="229" t="s">
        <v>154</v>
      </c>
      <c r="E1682" s="230"/>
      <c r="F1682" s="231" t="s">
        <v>2121</v>
      </c>
      <c r="G1682" s="228"/>
      <c r="H1682" s="232" t="n">
        <v>3</v>
      </c>
      <c r="I1682" s="233"/>
      <c r="J1682" s="228"/>
      <c r="K1682" s="228"/>
      <c r="L1682" s="234"/>
      <c r="M1682" s="235"/>
      <c r="N1682" s="236"/>
      <c r="O1682" s="236"/>
      <c r="P1682" s="236"/>
      <c r="Q1682" s="236"/>
      <c r="R1682" s="236"/>
      <c r="S1682" s="236"/>
      <c r="T1682" s="237"/>
      <c r="AT1682" s="238" t="s">
        <v>154</v>
      </c>
      <c r="AU1682" s="238" t="s">
        <v>85</v>
      </c>
      <c r="AV1682" s="226" t="s">
        <v>85</v>
      </c>
      <c r="AW1682" s="226" t="s">
        <v>31</v>
      </c>
      <c r="AX1682" s="226" t="s">
        <v>75</v>
      </c>
      <c r="AY1682" s="238" t="s">
        <v>146</v>
      </c>
    </row>
    <row r="1683" s="226" customFormat="true" ht="12.8" hidden="false" customHeight="false" outlineLevel="0" collapsed="false">
      <c r="B1683" s="227"/>
      <c r="C1683" s="228"/>
      <c r="D1683" s="229" t="s">
        <v>154</v>
      </c>
      <c r="E1683" s="230"/>
      <c r="F1683" s="231" t="s">
        <v>2122</v>
      </c>
      <c r="G1683" s="228"/>
      <c r="H1683" s="232" t="n">
        <v>3</v>
      </c>
      <c r="I1683" s="233"/>
      <c r="J1683" s="228"/>
      <c r="K1683" s="228"/>
      <c r="L1683" s="234"/>
      <c r="M1683" s="235"/>
      <c r="N1683" s="236"/>
      <c r="O1683" s="236"/>
      <c r="P1683" s="236"/>
      <c r="Q1683" s="236"/>
      <c r="R1683" s="236"/>
      <c r="S1683" s="236"/>
      <c r="T1683" s="237"/>
      <c r="AT1683" s="238" t="s">
        <v>154</v>
      </c>
      <c r="AU1683" s="238" t="s">
        <v>85</v>
      </c>
      <c r="AV1683" s="226" t="s">
        <v>85</v>
      </c>
      <c r="AW1683" s="226" t="s">
        <v>31</v>
      </c>
      <c r="AX1683" s="226" t="s">
        <v>75</v>
      </c>
      <c r="AY1683" s="238" t="s">
        <v>146</v>
      </c>
    </row>
    <row r="1684" s="226" customFormat="true" ht="12.8" hidden="false" customHeight="false" outlineLevel="0" collapsed="false">
      <c r="B1684" s="227"/>
      <c r="C1684" s="228"/>
      <c r="D1684" s="229" t="s">
        <v>154</v>
      </c>
      <c r="E1684" s="230"/>
      <c r="F1684" s="231" t="s">
        <v>2123</v>
      </c>
      <c r="G1684" s="228"/>
      <c r="H1684" s="232" t="n">
        <v>3</v>
      </c>
      <c r="I1684" s="233"/>
      <c r="J1684" s="228"/>
      <c r="K1684" s="228"/>
      <c r="L1684" s="234"/>
      <c r="M1684" s="235"/>
      <c r="N1684" s="236"/>
      <c r="O1684" s="236"/>
      <c r="P1684" s="236"/>
      <c r="Q1684" s="236"/>
      <c r="R1684" s="236"/>
      <c r="S1684" s="236"/>
      <c r="T1684" s="237"/>
      <c r="AT1684" s="238" t="s">
        <v>154</v>
      </c>
      <c r="AU1684" s="238" t="s">
        <v>85</v>
      </c>
      <c r="AV1684" s="226" t="s">
        <v>85</v>
      </c>
      <c r="AW1684" s="226" t="s">
        <v>31</v>
      </c>
      <c r="AX1684" s="226" t="s">
        <v>75</v>
      </c>
      <c r="AY1684" s="238" t="s">
        <v>146</v>
      </c>
    </row>
    <row r="1685" s="226" customFormat="true" ht="12.8" hidden="false" customHeight="false" outlineLevel="0" collapsed="false">
      <c r="B1685" s="227"/>
      <c r="C1685" s="228"/>
      <c r="D1685" s="229" t="s">
        <v>154</v>
      </c>
      <c r="E1685" s="230"/>
      <c r="F1685" s="231" t="s">
        <v>2124</v>
      </c>
      <c r="G1685" s="228"/>
      <c r="H1685" s="232" t="n">
        <v>4</v>
      </c>
      <c r="I1685" s="233"/>
      <c r="J1685" s="228"/>
      <c r="K1685" s="228"/>
      <c r="L1685" s="234"/>
      <c r="M1685" s="235"/>
      <c r="N1685" s="236"/>
      <c r="O1685" s="236"/>
      <c r="P1685" s="236"/>
      <c r="Q1685" s="236"/>
      <c r="R1685" s="236"/>
      <c r="S1685" s="236"/>
      <c r="T1685" s="237"/>
      <c r="AT1685" s="238" t="s">
        <v>154</v>
      </c>
      <c r="AU1685" s="238" t="s">
        <v>85</v>
      </c>
      <c r="AV1685" s="226" t="s">
        <v>85</v>
      </c>
      <c r="AW1685" s="226" t="s">
        <v>31</v>
      </c>
      <c r="AX1685" s="226" t="s">
        <v>75</v>
      </c>
      <c r="AY1685" s="238" t="s">
        <v>146</v>
      </c>
    </row>
    <row r="1686" s="226" customFormat="true" ht="12.8" hidden="false" customHeight="false" outlineLevel="0" collapsed="false">
      <c r="B1686" s="227"/>
      <c r="C1686" s="228"/>
      <c r="D1686" s="229" t="s">
        <v>154</v>
      </c>
      <c r="E1686" s="230"/>
      <c r="F1686" s="231" t="s">
        <v>2125</v>
      </c>
      <c r="G1686" s="228"/>
      <c r="H1686" s="232" t="n">
        <v>4</v>
      </c>
      <c r="I1686" s="233"/>
      <c r="J1686" s="228"/>
      <c r="K1686" s="228"/>
      <c r="L1686" s="234"/>
      <c r="M1686" s="235"/>
      <c r="N1686" s="236"/>
      <c r="O1686" s="236"/>
      <c r="P1686" s="236"/>
      <c r="Q1686" s="236"/>
      <c r="R1686" s="236"/>
      <c r="S1686" s="236"/>
      <c r="T1686" s="237"/>
      <c r="AT1686" s="238" t="s">
        <v>154</v>
      </c>
      <c r="AU1686" s="238" t="s">
        <v>85</v>
      </c>
      <c r="AV1686" s="226" t="s">
        <v>85</v>
      </c>
      <c r="AW1686" s="226" t="s">
        <v>31</v>
      </c>
      <c r="AX1686" s="226" t="s">
        <v>75</v>
      </c>
      <c r="AY1686" s="238" t="s">
        <v>146</v>
      </c>
    </row>
    <row r="1687" s="239" customFormat="true" ht="12.8" hidden="false" customHeight="false" outlineLevel="0" collapsed="false">
      <c r="B1687" s="240"/>
      <c r="C1687" s="241"/>
      <c r="D1687" s="229" t="s">
        <v>154</v>
      </c>
      <c r="E1687" s="242"/>
      <c r="F1687" s="243" t="s">
        <v>159</v>
      </c>
      <c r="G1687" s="241"/>
      <c r="H1687" s="244" t="n">
        <v>17</v>
      </c>
      <c r="I1687" s="245"/>
      <c r="J1687" s="241"/>
      <c r="K1687" s="241"/>
      <c r="L1687" s="246"/>
      <c r="M1687" s="247"/>
      <c r="N1687" s="248"/>
      <c r="O1687" s="248"/>
      <c r="P1687" s="248"/>
      <c r="Q1687" s="248"/>
      <c r="R1687" s="248"/>
      <c r="S1687" s="248"/>
      <c r="T1687" s="249"/>
      <c r="AT1687" s="250" t="s">
        <v>154</v>
      </c>
      <c r="AU1687" s="250" t="s">
        <v>85</v>
      </c>
      <c r="AV1687" s="239" t="s">
        <v>152</v>
      </c>
      <c r="AW1687" s="239" t="s">
        <v>31</v>
      </c>
      <c r="AX1687" s="239" t="s">
        <v>83</v>
      </c>
      <c r="AY1687" s="250" t="s">
        <v>146</v>
      </c>
    </row>
    <row r="1688" s="31" customFormat="true" ht="24.15" hidden="false" customHeight="true" outlineLevel="0" collapsed="false">
      <c r="A1688" s="24"/>
      <c r="B1688" s="25"/>
      <c r="C1688" s="212" t="s">
        <v>2126</v>
      </c>
      <c r="D1688" s="212" t="s">
        <v>148</v>
      </c>
      <c r="E1688" s="213" t="s">
        <v>2127</v>
      </c>
      <c r="F1688" s="214" t="s">
        <v>2128</v>
      </c>
      <c r="G1688" s="215" t="s">
        <v>260</v>
      </c>
      <c r="H1688" s="216" t="n">
        <v>4</v>
      </c>
      <c r="I1688" s="217"/>
      <c r="J1688" s="218" t="n">
        <f aca="false">ROUND(I1688*H1688,2)</f>
        <v>0</v>
      </c>
      <c r="K1688" s="219"/>
      <c r="L1688" s="30"/>
      <c r="M1688" s="220"/>
      <c r="N1688" s="221" t="s">
        <v>40</v>
      </c>
      <c r="O1688" s="74"/>
      <c r="P1688" s="222" t="n">
        <f aca="false">O1688*H1688</f>
        <v>0</v>
      </c>
      <c r="Q1688" s="222" t="n">
        <v>0</v>
      </c>
      <c r="R1688" s="222" t="n">
        <f aca="false">Q1688*H1688</f>
        <v>0</v>
      </c>
      <c r="S1688" s="222" t="n">
        <v>0</v>
      </c>
      <c r="T1688" s="223" t="n">
        <f aca="false">S1688*H1688</f>
        <v>0</v>
      </c>
      <c r="U1688" s="24"/>
      <c r="V1688" s="24"/>
      <c r="W1688" s="24"/>
      <c r="X1688" s="24"/>
      <c r="Y1688" s="24"/>
      <c r="Z1688" s="24"/>
      <c r="AA1688" s="24"/>
      <c r="AB1688" s="24"/>
      <c r="AC1688" s="24"/>
      <c r="AD1688" s="24"/>
      <c r="AE1688" s="24"/>
      <c r="AR1688" s="224" t="s">
        <v>273</v>
      </c>
      <c r="AT1688" s="224" t="s">
        <v>148</v>
      </c>
      <c r="AU1688" s="224" t="s">
        <v>85</v>
      </c>
      <c r="AY1688" s="3" t="s">
        <v>146</v>
      </c>
      <c r="BE1688" s="225" t="n">
        <f aca="false">IF(N1688="základní",J1688,0)</f>
        <v>0</v>
      </c>
      <c r="BF1688" s="225" t="n">
        <f aca="false">IF(N1688="snížená",J1688,0)</f>
        <v>0</v>
      </c>
      <c r="BG1688" s="225" t="n">
        <f aca="false">IF(N1688="zákl. přenesená",J1688,0)</f>
        <v>0</v>
      </c>
      <c r="BH1688" s="225" t="n">
        <f aca="false">IF(N1688="sníž. přenesená",J1688,0)</f>
        <v>0</v>
      </c>
      <c r="BI1688" s="225" t="n">
        <f aca="false">IF(N1688="nulová",J1688,0)</f>
        <v>0</v>
      </c>
      <c r="BJ1688" s="3" t="s">
        <v>83</v>
      </c>
      <c r="BK1688" s="225" t="n">
        <f aca="false">ROUND(I1688*H1688,2)</f>
        <v>0</v>
      </c>
      <c r="BL1688" s="3" t="s">
        <v>273</v>
      </c>
      <c r="BM1688" s="224" t="s">
        <v>2129</v>
      </c>
    </row>
    <row r="1689" s="226" customFormat="true" ht="12.8" hidden="false" customHeight="false" outlineLevel="0" collapsed="false">
      <c r="B1689" s="227"/>
      <c r="C1689" s="228"/>
      <c r="D1689" s="229" t="s">
        <v>154</v>
      </c>
      <c r="E1689" s="230"/>
      <c r="F1689" s="231" t="s">
        <v>2130</v>
      </c>
      <c r="G1689" s="228"/>
      <c r="H1689" s="232" t="n">
        <v>1</v>
      </c>
      <c r="I1689" s="233"/>
      <c r="J1689" s="228"/>
      <c r="K1689" s="228"/>
      <c r="L1689" s="234"/>
      <c r="M1689" s="235"/>
      <c r="N1689" s="236"/>
      <c r="O1689" s="236"/>
      <c r="P1689" s="236"/>
      <c r="Q1689" s="236"/>
      <c r="R1689" s="236"/>
      <c r="S1689" s="236"/>
      <c r="T1689" s="237"/>
      <c r="AT1689" s="238" t="s">
        <v>154</v>
      </c>
      <c r="AU1689" s="238" t="s">
        <v>85</v>
      </c>
      <c r="AV1689" s="226" t="s">
        <v>85</v>
      </c>
      <c r="AW1689" s="226" t="s">
        <v>31</v>
      </c>
      <c r="AX1689" s="226" t="s">
        <v>75</v>
      </c>
      <c r="AY1689" s="238" t="s">
        <v>146</v>
      </c>
    </row>
    <row r="1690" s="226" customFormat="true" ht="12.8" hidden="false" customHeight="false" outlineLevel="0" collapsed="false">
      <c r="B1690" s="227"/>
      <c r="C1690" s="228"/>
      <c r="D1690" s="229" t="s">
        <v>154</v>
      </c>
      <c r="E1690" s="230"/>
      <c r="F1690" s="231" t="s">
        <v>2131</v>
      </c>
      <c r="G1690" s="228"/>
      <c r="H1690" s="232" t="n">
        <v>1</v>
      </c>
      <c r="I1690" s="233"/>
      <c r="J1690" s="228"/>
      <c r="K1690" s="228"/>
      <c r="L1690" s="234"/>
      <c r="M1690" s="235"/>
      <c r="N1690" s="236"/>
      <c r="O1690" s="236"/>
      <c r="P1690" s="236"/>
      <c r="Q1690" s="236"/>
      <c r="R1690" s="236"/>
      <c r="S1690" s="236"/>
      <c r="T1690" s="237"/>
      <c r="AT1690" s="238" t="s">
        <v>154</v>
      </c>
      <c r="AU1690" s="238" t="s">
        <v>85</v>
      </c>
      <c r="AV1690" s="226" t="s">
        <v>85</v>
      </c>
      <c r="AW1690" s="226" t="s">
        <v>31</v>
      </c>
      <c r="AX1690" s="226" t="s">
        <v>75</v>
      </c>
      <c r="AY1690" s="238" t="s">
        <v>146</v>
      </c>
    </row>
    <row r="1691" s="226" customFormat="true" ht="12.8" hidden="false" customHeight="false" outlineLevel="0" collapsed="false">
      <c r="B1691" s="227"/>
      <c r="C1691" s="228"/>
      <c r="D1691" s="229" t="s">
        <v>154</v>
      </c>
      <c r="E1691" s="230"/>
      <c r="F1691" s="231" t="s">
        <v>2132</v>
      </c>
      <c r="G1691" s="228"/>
      <c r="H1691" s="232" t="n">
        <v>1</v>
      </c>
      <c r="I1691" s="233"/>
      <c r="J1691" s="228"/>
      <c r="K1691" s="228"/>
      <c r="L1691" s="234"/>
      <c r="M1691" s="235"/>
      <c r="N1691" s="236"/>
      <c r="O1691" s="236"/>
      <c r="P1691" s="236"/>
      <c r="Q1691" s="236"/>
      <c r="R1691" s="236"/>
      <c r="S1691" s="236"/>
      <c r="T1691" s="237"/>
      <c r="AT1691" s="238" t="s">
        <v>154</v>
      </c>
      <c r="AU1691" s="238" t="s">
        <v>85</v>
      </c>
      <c r="AV1691" s="226" t="s">
        <v>85</v>
      </c>
      <c r="AW1691" s="226" t="s">
        <v>31</v>
      </c>
      <c r="AX1691" s="226" t="s">
        <v>75</v>
      </c>
      <c r="AY1691" s="238" t="s">
        <v>146</v>
      </c>
    </row>
    <row r="1692" s="226" customFormat="true" ht="12.8" hidden="false" customHeight="false" outlineLevel="0" collapsed="false">
      <c r="B1692" s="227"/>
      <c r="C1692" s="228"/>
      <c r="D1692" s="229" t="s">
        <v>154</v>
      </c>
      <c r="E1692" s="230"/>
      <c r="F1692" s="231" t="s">
        <v>2133</v>
      </c>
      <c r="G1692" s="228"/>
      <c r="H1692" s="232" t="n">
        <v>1</v>
      </c>
      <c r="I1692" s="233"/>
      <c r="J1692" s="228"/>
      <c r="K1692" s="228"/>
      <c r="L1692" s="234"/>
      <c r="M1692" s="235"/>
      <c r="N1692" s="236"/>
      <c r="O1692" s="236"/>
      <c r="P1692" s="236"/>
      <c r="Q1692" s="236"/>
      <c r="R1692" s="236"/>
      <c r="S1692" s="236"/>
      <c r="T1692" s="237"/>
      <c r="AT1692" s="238" t="s">
        <v>154</v>
      </c>
      <c r="AU1692" s="238" t="s">
        <v>85</v>
      </c>
      <c r="AV1692" s="226" t="s">
        <v>85</v>
      </c>
      <c r="AW1692" s="226" t="s">
        <v>31</v>
      </c>
      <c r="AX1692" s="226" t="s">
        <v>75</v>
      </c>
      <c r="AY1692" s="238" t="s">
        <v>146</v>
      </c>
    </row>
    <row r="1693" s="239" customFormat="true" ht="12.8" hidden="false" customHeight="false" outlineLevel="0" collapsed="false">
      <c r="B1693" s="240"/>
      <c r="C1693" s="241"/>
      <c r="D1693" s="229" t="s">
        <v>154</v>
      </c>
      <c r="E1693" s="242"/>
      <c r="F1693" s="243" t="s">
        <v>159</v>
      </c>
      <c r="G1693" s="241"/>
      <c r="H1693" s="244" t="n">
        <v>4</v>
      </c>
      <c r="I1693" s="245"/>
      <c r="J1693" s="241"/>
      <c r="K1693" s="241"/>
      <c r="L1693" s="246"/>
      <c r="M1693" s="247"/>
      <c r="N1693" s="248"/>
      <c r="O1693" s="248"/>
      <c r="P1693" s="248"/>
      <c r="Q1693" s="248"/>
      <c r="R1693" s="248"/>
      <c r="S1693" s="248"/>
      <c r="T1693" s="249"/>
      <c r="AT1693" s="250" t="s">
        <v>154</v>
      </c>
      <c r="AU1693" s="250" t="s">
        <v>85</v>
      </c>
      <c r="AV1693" s="239" t="s">
        <v>152</v>
      </c>
      <c r="AW1693" s="239" t="s">
        <v>31</v>
      </c>
      <c r="AX1693" s="239" t="s">
        <v>83</v>
      </c>
      <c r="AY1693" s="250" t="s">
        <v>146</v>
      </c>
    </row>
    <row r="1694" s="31" customFormat="true" ht="37.8" hidden="false" customHeight="true" outlineLevel="0" collapsed="false">
      <c r="A1694" s="24"/>
      <c r="B1694" s="25"/>
      <c r="C1694" s="263" t="s">
        <v>2134</v>
      </c>
      <c r="D1694" s="263" t="s">
        <v>1270</v>
      </c>
      <c r="E1694" s="264" t="s">
        <v>2135</v>
      </c>
      <c r="F1694" s="265" t="s">
        <v>2136</v>
      </c>
      <c r="G1694" s="266" t="s">
        <v>662</v>
      </c>
      <c r="H1694" s="267" t="n">
        <v>38.935</v>
      </c>
      <c r="I1694" s="268"/>
      <c r="J1694" s="269" t="n">
        <f aca="false">ROUND(I1694*H1694,2)</f>
        <v>0</v>
      </c>
      <c r="K1694" s="270"/>
      <c r="L1694" s="271"/>
      <c r="M1694" s="272"/>
      <c r="N1694" s="273" t="s">
        <v>40</v>
      </c>
      <c r="O1694" s="74"/>
      <c r="P1694" s="222" t="n">
        <f aca="false">O1694*H1694</f>
        <v>0</v>
      </c>
      <c r="Q1694" s="222" t="n">
        <v>0</v>
      </c>
      <c r="R1694" s="222" t="n">
        <f aca="false">Q1694*H1694</f>
        <v>0</v>
      </c>
      <c r="S1694" s="222" t="n">
        <v>0</v>
      </c>
      <c r="T1694" s="223" t="n">
        <f aca="false">S1694*H1694</f>
        <v>0</v>
      </c>
      <c r="U1694" s="24"/>
      <c r="V1694" s="24"/>
      <c r="W1694" s="24"/>
      <c r="X1694" s="24"/>
      <c r="Y1694" s="24"/>
      <c r="Z1694" s="24"/>
      <c r="AA1694" s="24"/>
      <c r="AB1694" s="24"/>
      <c r="AC1694" s="24"/>
      <c r="AD1694" s="24"/>
      <c r="AE1694" s="24"/>
      <c r="AR1694" s="224" t="s">
        <v>528</v>
      </c>
      <c r="AT1694" s="224" t="s">
        <v>1270</v>
      </c>
      <c r="AU1694" s="224" t="s">
        <v>85</v>
      </c>
      <c r="AY1694" s="3" t="s">
        <v>146</v>
      </c>
      <c r="BE1694" s="225" t="n">
        <f aca="false">IF(N1694="základní",J1694,0)</f>
        <v>0</v>
      </c>
      <c r="BF1694" s="225" t="n">
        <f aca="false">IF(N1694="snížená",J1694,0)</f>
        <v>0</v>
      </c>
      <c r="BG1694" s="225" t="n">
        <f aca="false">IF(N1694="zákl. přenesená",J1694,0)</f>
        <v>0</v>
      </c>
      <c r="BH1694" s="225" t="n">
        <f aca="false">IF(N1694="sníž. přenesená",J1694,0)</f>
        <v>0</v>
      </c>
      <c r="BI1694" s="225" t="n">
        <f aca="false">IF(N1694="nulová",J1694,0)</f>
        <v>0</v>
      </c>
      <c r="BJ1694" s="3" t="s">
        <v>83</v>
      </c>
      <c r="BK1694" s="225" t="n">
        <f aca="false">ROUND(I1694*H1694,2)</f>
        <v>0</v>
      </c>
      <c r="BL1694" s="3" t="s">
        <v>273</v>
      </c>
      <c r="BM1694" s="224" t="s">
        <v>2137</v>
      </c>
    </row>
    <row r="1695" s="226" customFormat="true" ht="12.8" hidden="false" customHeight="false" outlineLevel="0" collapsed="false">
      <c r="B1695" s="227"/>
      <c r="C1695" s="228"/>
      <c r="D1695" s="229" t="s">
        <v>154</v>
      </c>
      <c r="E1695" s="230"/>
      <c r="F1695" s="231" t="s">
        <v>2138</v>
      </c>
      <c r="G1695" s="228"/>
      <c r="H1695" s="232" t="n">
        <v>6.3</v>
      </c>
      <c r="I1695" s="233"/>
      <c r="J1695" s="228"/>
      <c r="K1695" s="228"/>
      <c r="L1695" s="234"/>
      <c r="M1695" s="235"/>
      <c r="N1695" s="236"/>
      <c r="O1695" s="236"/>
      <c r="P1695" s="236"/>
      <c r="Q1695" s="236"/>
      <c r="R1695" s="236"/>
      <c r="S1695" s="236"/>
      <c r="T1695" s="237"/>
      <c r="AT1695" s="238" t="s">
        <v>154</v>
      </c>
      <c r="AU1695" s="238" t="s">
        <v>85</v>
      </c>
      <c r="AV1695" s="226" t="s">
        <v>85</v>
      </c>
      <c r="AW1695" s="226" t="s">
        <v>31</v>
      </c>
      <c r="AX1695" s="226" t="s">
        <v>75</v>
      </c>
      <c r="AY1695" s="238" t="s">
        <v>146</v>
      </c>
    </row>
    <row r="1696" s="226" customFormat="true" ht="12.8" hidden="false" customHeight="false" outlineLevel="0" collapsed="false">
      <c r="B1696" s="227"/>
      <c r="C1696" s="228"/>
      <c r="D1696" s="229" t="s">
        <v>154</v>
      </c>
      <c r="E1696" s="230"/>
      <c r="F1696" s="231" t="s">
        <v>2139</v>
      </c>
      <c r="G1696" s="228"/>
      <c r="H1696" s="232" t="n">
        <v>4.05</v>
      </c>
      <c r="I1696" s="233"/>
      <c r="J1696" s="228"/>
      <c r="K1696" s="228"/>
      <c r="L1696" s="234"/>
      <c r="M1696" s="235"/>
      <c r="N1696" s="236"/>
      <c r="O1696" s="236"/>
      <c r="P1696" s="236"/>
      <c r="Q1696" s="236"/>
      <c r="R1696" s="236"/>
      <c r="S1696" s="236"/>
      <c r="T1696" s="237"/>
      <c r="AT1696" s="238" t="s">
        <v>154</v>
      </c>
      <c r="AU1696" s="238" t="s">
        <v>85</v>
      </c>
      <c r="AV1696" s="226" t="s">
        <v>85</v>
      </c>
      <c r="AW1696" s="226" t="s">
        <v>31</v>
      </c>
      <c r="AX1696" s="226" t="s">
        <v>75</v>
      </c>
      <c r="AY1696" s="238" t="s">
        <v>146</v>
      </c>
    </row>
    <row r="1697" s="226" customFormat="true" ht="12.8" hidden="false" customHeight="false" outlineLevel="0" collapsed="false">
      <c r="B1697" s="227"/>
      <c r="C1697" s="228"/>
      <c r="D1697" s="229" t="s">
        <v>154</v>
      </c>
      <c r="E1697" s="230"/>
      <c r="F1697" s="231" t="s">
        <v>2140</v>
      </c>
      <c r="G1697" s="228"/>
      <c r="H1697" s="232" t="n">
        <v>4.5</v>
      </c>
      <c r="I1697" s="233"/>
      <c r="J1697" s="228"/>
      <c r="K1697" s="228"/>
      <c r="L1697" s="234"/>
      <c r="M1697" s="235"/>
      <c r="N1697" s="236"/>
      <c r="O1697" s="236"/>
      <c r="P1697" s="236"/>
      <c r="Q1697" s="236"/>
      <c r="R1697" s="236"/>
      <c r="S1697" s="236"/>
      <c r="T1697" s="237"/>
      <c r="AT1697" s="238" t="s">
        <v>154</v>
      </c>
      <c r="AU1697" s="238" t="s">
        <v>85</v>
      </c>
      <c r="AV1697" s="226" t="s">
        <v>85</v>
      </c>
      <c r="AW1697" s="226" t="s">
        <v>31</v>
      </c>
      <c r="AX1697" s="226" t="s">
        <v>75</v>
      </c>
      <c r="AY1697" s="238" t="s">
        <v>146</v>
      </c>
    </row>
    <row r="1698" s="226" customFormat="true" ht="12.8" hidden="false" customHeight="false" outlineLevel="0" collapsed="false">
      <c r="B1698" s="227"/>
      <c r="C1698" s="228"/>
      <c r="D1698" s="229" t="s">
        <v>154</v>
      </c>
      <c r="E1698" s="230"/>
      <c r="F1698" s="231" t="s">
        <v>2141</v>
      </c>
      <c r="G1698" s="228"/>
      <c r="H1698" s="232" t="n">
        <v>1.715</v>
      </c>
      <c r="I1698" s="233"/>
      <c r="J1698" s="228"/>
      <c r="K1698" s="228"/>
      <c r="L1698" s="234"/>
      <c r="M1698" s="235"/>
      <c r="N1698" s="236"/>
      <c r="O1698" s="236"/>
      <c r="P1698" s="236"/>
      <c r="Q1698" s="236"/>
      <c r="R1698" s="236"/>
      <c r="S1698" s="236"/>
      <c r="T1698" s="237"/>
      <c r="AT1698" s="238" t="s">
        <v>154</v>
      </c>
      <c r="AU1698" s="238" t="s">
        <v>85</v>
      </c>
      <c r="AV1698" s="226" t="s">
        <v>85</v>
      </c>
      <c r="AW1698" s="226" t="s">
        <v>31</v>
      </c>
      <c r="AX1698" s="226" t="s">
        <v>75</v>
      </c>
      <c r="AY1698" s="238" t="s">
        <v>146</v>
      </c>
    </row>
    <row r="1699" s="226" customFormat="true" ht="12.8" hidden="false" customHeight="false" outlineLevel="0" collapsed="false">
      <c r="B1699" s="227"/>
      <c r="C1699" s="228"/>
      <c r="D1699" s="229" t="s">
        <v>154</v>
      </c>
      <c r="E1699" s="230"/>
      <c r="F1699" s="231" t="s">
        <v>2140</v>
      </c>
      <c r="G1699" s="228"/>
      <c r="H1699" s="232" t="n">
        <v>4.5</v>
      </c>
      <c r="I1699" s="233"/>
      <c r="J1699" s="228"/>
      <c r="K1699" s="228"/>
      <c r="L1699" s="234"/>
      <c r="M1699" s="235"/>
      <c r="N1699" s="236"/>
      <c r="O1699" s="236"/>
      <c r="P1699" s="236"/>
      <c r="Q1699" s="236"/>
      <c r="R1699" s="236"/>
      <c r="S1699" s="236"/>
      <c r="T1699" s="237"/>
      <c r="AT1699" s="238" t="s">
        <v>154</v>
      </c>
      <c r="AU1699" s="238" t="s">
        <v>85</v>
      </c>
      <c r="AV1699" s="226" t="s">
        <v>85</v>
      </c>
      <c r="AW1699" s="226" t="s">
        <v>31</v>
      </c>
      <c r="AX1699" s="226" t="s">
        <v>75</v>
      </c>
      <c r="AY1699" s="238" t="s">
        <v>146</v>
      </c>
    </row>
    <row r="1700" s="226" customFormat="true" ht="12.8" hidden="false" customHeight="false" outlineLevel="0" collapsed="false">
      <c r="B1700" s="227"/>
      <c r="C1700" s="228"/>
      <c r="D1700" s="229" t="s">
        <v>154</v>
      </c>
      <c r="E1700" s="230"/>
      <c r="F1700" s="231" t="s">
        <v>2141</v>
      </c>
      <c r="G1700" s="228"/>
      <c r="H1700" s="232" t="n">
        <v>1.715</v>
      </c>
      <c r="I1700" s="233"/>
      <c r="J1700" s="228"/>
      <c r="K1700" s="228"/>
      <c r="L1700" s="234"/>
      <c r="M1700" s="235"/>
      <c r="N1700" s="236"/>
      <c r="O1700" s="236"/>
      <c r="P1700" s="236"/>
      <c r="Q1700" s="236"/>
      <c r="R1700" s="236"/>
      <c r="S1700" s="236"/>
      <c r="T1700" s="237"/>
      <c r="AT1700" s="238" t="s">
        <v>154</v>
      </c>
      <c r="AU1700" s="238" t="s">
        <v>85</v>
      </c>
      <c r="AV1700" s="226" t="s">
        <v>85</v>
      </c>
      <c r="AW1700" s="226" t="s">
        <v>31</v>
      </c>
      <c r="AX1700" s="226" t="s">
        <v>75</v>
      </c>
      <c r="AY1700" s="238" t="s">
        <v>146</v>
      </c>
    </row>
    <row r="1701" s="226" customFormat="true" ht="12.8" hidden="false" customHeight="false" outlineLevel="0" collapsed="false">
      <c r="B1701" s="227"/>
      <c r="C1701" s="228"/>
      <c r="D1701" s="229" t="s">
        <v>154</v>
      </c>
      <c r="E1701" s="230"/>
      <c r="F1701" s="231" t="s">
        <v>2142</v>
      </c>
      <c r="G1701" s="228"/>
      <c r="H1701" s="232" t="n">
        <v>6</v>
      </c>
      <c r="I1701" s="233"/>
      <c r="J1701" s="228"/>
      <c r="K1701" s="228"/>
      <c r="L1701" s="234"/>
      <c r="M1701" s="235"/>
      <c r="N1701" s="236"/>
      <c r="O1701" s="236"/>
      <c r="P1701" s="236"/>
      <c r="Q1701" s="236"/>
      <c r="R1701" s="236"/>
      <c r="S1701" s="236"/>
      <c r="T1701" s="237"/>
      <c r="AT1701" s="238" t="s">
        <v>154</v>
      </c>
      <c r="AU1701" s="238" t="s">
        <v>85</v>
      </c>
      <c r="AV1701" s="226" t="s">
        <v>85</v>
      </c>
      <c r="AW1701" s="226" t="s">
        <v>31</v>
      </c>
      <c r="AX1701" s="226" t="s">
        <v>75</v>
      </c>
      <c r="AY1701" s="238" t="s">
        <v>146</v>
      </c>
    </row>
    <row r="1702" s="226" customFormat="true" ht="12.8" hidden="false" customHeight="false" outlineLevel="0" collapsed="false">
      <c r="B1702" s="227"/>
      <c r="C1702" s="228"/>
      <c r="D1702" s="229" t="s">
        <v>154</v>
      </c>
      <c r="E1702" s="230"/>
      <c r="F1702" s="231" t="s">
        <v>2141</v>
      </c>
      <c r="G1702" s="228"/>
      <c r="H1702" s="232" t="n">
        <v>1.715</v>
      </c>
      <c r="I1702" s="233"/>
      <c r="J1702" s="228"/>
      <c r="K1702" s="228"/>
      <c r="L1702" s="234"/>
      <c r="M1702" s="235"/>
      <c r="N1702" s="236"/>
      <c r="O1702" s="236"/>
      <c r="P1702" s="236"/>
      <c r="Q1702" s="236"/>
      <c r="R1702" s="236"/>
      <c r="S1702" s="236"/>
      <c r="T1702" s="237"/>
      <c r="AT1702" s="238" t="s">
        <v>154</v>
      </c>
      <c r="AU1702" s="238" t="s">
        <v>85</v>
      </c>
      <c r="AV1702" s="226" t="s">
        <v>85</v>
      </c>
      <c r="AW1702" s="226" t="s">
        <v>31</v>
      </c>
      <c r="AX1702" s="226" t="s">
        <v>75</v>
      </c>
      <c r="AY1702" s="238" t="s">
        <v>146</v>
      </c>
    </row>
    <row r="1703" s="226" customFormat="true" ht="12.8" hidden="false" customHeight="false" outlineLevel="0" collapsed="false">
      <c r="B1703" s="227"/>
      <c r="C1703" s="228"/>
      <c r="D1703" s="229" t="s">
        <v>154</v>
      </c>
      <c r="E1703" s="230"/>
      <c r="F1703" s="231" t="s">
        <v>2142</v>
      </c>
      <c r="G1703" s="228"/>
      <c r="H1703" s="232" t="n">
        <v>6</v>
      </c>
      <c r="I1703" s="233"/>
      <c r="J1703" s="228"/>
      <c r="K1703" s="228"/>
      <c r="L1703" s="234"/>
      <c r="M1703" s="235"/>
      <c r="N1703" s="236"/>
      <c r="O1703" s="236"/>
      <c r="P1703" s="236"/>
      <c r="Q1703" s="236"/>
      <c r="R1703" s="236"/>
      <c r="S1703" s="236"/>
      <c r="T1703" s="237"/>
      <c r="AT1703" s="238" t="s">
        <v>154</v>
      </c>
      <c r="AU1703" s="238" t="s">
        <v>85</v>
      </c>
      <c r="AV1703" s="226" t="s">
        <v>85</v>
      </c>
      <c r="AW1703" s="226" t="s">
        <v>31</v>
      </c>
      <c r="AX1703" s="226" t="s">
        <v>75</v>
      </c>
      <c r="AY1703" s="238" t="s">
        <v>146</v>
      </c>
    </row>
    <row r="1704" s="226" customFormat="true" ht="12.8" hidden="false" customHeight="false" outlineLevel="0" collapsed="false">
      <c r="B1704" s="227"/>
      <c r="C1704" s="228"/>
      <c r="D1704" s="229" t="s">
        <v>154</v>
      </c>
      <c r="E1704" s="230"/>
      <c r="F1704" s="231" t="s">
        <v>2141</v>
      </c>
      <c r="G1704" s="228"/>
      <c r="H1704" s="232" t="n">
        <v>1.715</v>
      </c>
      <c r="I1704" s="233"/>
      <c r="J1704" s="228"/>
      <c r="K1704" s="228"/>
      <c r="L1704" s="234"/>
      <c r="M1704" s="235"/>
      <c r="N1704" s="236"/>
      <c r="O1704" s="236"/>
      <c r="P1704" s="236"/>
      <c r="Q1704" s="236"/>
      <c r="R1704" s="236"/>
      <c r="S1704" s="236"/>
      <c r="T1704" s="237"/>
      <c r="AT1704" s="238" t="s">
        <v>154</v>
      </c>
      <c r="AU1704" s="238" t="s">
        <v>85</v>
      </c>
      <c r="AV1704" s="226" t="s">
        <v>85</v>
      </c>
      <c r="AW1704" s="226" t="s">
        <v>31</v>
      </c>
      <c r="AX1704" s="226" t="s">
        <v>75</v>
      </c>
      <c r="AY1704" s="238" t="s">
        <v>146</v>
      </c>
    </row>
    <row r="1705" s="226" customFormat="true" ht="12.8" hidden="false" customHeight="false" outlineLevel="0" collapsed="false">
      <c r="B1705" s="227"/>
      <c r="C1705" s="228"/>
      <c r="D1705" s="229" t="s">
        <v>154</v>
      </c>
      <c r="E1705" s="230"/>
      <c r="F1705" s="231" t="s">
        <v>2143</v>
      </c>
      <c r="G1705" s="228"/>
      <c r="H1705" s="232" t="n">
        <v>0.725</v>
      </c>
      <c r="I1705" s="233"/>
      <c r="J1705" s="228"/>
      <c r="K1705" s="228"/>
      <c r="L1705" s="234"/>
      <c r="M1705" s="235"/>
      <c r="N1705" s="236"/>
      <c r="O1705" s="236"/>
      <c r="P1705" s="236"/>
      <c r="Q1705" s="236"/>
      <c r="R1705" s="236"/>
      <c r="S1705" s="236"/>
      <c r="T1705" s="237"/>
      <c r="AT1705" s="238" t="s">
        <v>154</v>
      </c>
      <c r="AU1705" s="238" t="s">
        <v>85</v>
      </c>
      <c r="AV1705" s="226" t="s">
        <v>85</v>
      </c>
      <c r="AW1705" s="226" t="s">
        <v>31</v>
      </c>
      <c r="AX1705" s="226" t="s">
        <v>75</v>
      </c>
      <c r="AY1705" s="238" t="s">
        <v>146</v>
      </c>
    </row>
    <row r="1706" s="239" customFormat="true" ht="12.8" hidden="false" customHeight="false" outlineLevel="0" collapsed="false">
      <c r="B1706" s="240"/>
      <c r="C1706" s="241"/>
      <c r="D1706" s="229" t="s">
        <v>154</v>
      </c>
      <c r="E1706" s="242"/>
      <c r="F1706" s="243" t="s">
        <v>159</v>
      </c>
      <c r="G1706" s="241"/>
      <c r="H1706" s="244" t="n">
        <v>38.935</v>
      </c>
      <c r="I1706" s="245"/>
      <c r="J1706" s="241"/>
      <c r="K1706" s="241"/>
      <c r="L1706" s="246"/>
      <c r="M1706" s="247"/>
      <c r="N1706" s="248"/>
      <c r="O1706" s="248"/>
      <c r="P1706" s="248"/>
      <c r="Q1706" s="248"/>
      <c r="R1706" s="248"/>
      <c r="S1706" s="248"/>
      <c r="T1706" s="249"/>
      <c r="AT1706" s="250" t="s">
        <v>154</v>
      </c>
      <c r="AU1706" s="250" t="s">
        <v>85</v>
      </c>
      <c r="AV1706" s="239" t="s">
        <v>152</v>
      </c>
      <c r="AW1706" s="239" t="s">
        <v>31</v>
      </c>
      <c r="AX1706" s="239" t="s">
        <v>83</v>
      </c>
      <c r="AY1706" s="250" t="s">
        <v>146</v>
      </c>
    </row>
    <row r="1707" s="31" customFormat="true" ht="24.15" hidden="false" customHeight="true" outlineLevel="0" collapsed="false">
      <c r="A1707" s="24"/>
      <c r="B1707" s="25"/>
      <c r="C1707" s="212" t="s">
        <v>2144</v>
      </c>
      <c r="D1707" s="212" t="s">
        <v>148</v>
      </c>
      <c r="E1707" s="213" t="s">
        <v>2145</v>
      </c>
      <c r="F1707" s="214" t="s">
        <v>2146</v>
      </c>
      <c r="G1707" s="215" t="s">
        <v>1702</v>
      </c>
      <c r="H1707" s="274"/>
      <c r="I1707" s="217"/>
      <c r="J1707" s="218" t="n">
        <f aca="false">ROUND(I1707*H1707,2)</f>
        <v>0</v>
      </c>
      <c r="K1707" s="219"/>
      <c r="L1707" s="30"/>
      <c r="M1707" s="220"/>
      <c r="N1707" s="221" t="s">
        <v>40</v>
      </c>
      <c r="O1707" s="74"/>
      <c r="P1707" s="222" t="n">
        <f aca="false">O1707*H1707</f>
        <v>0</v>
      </c>
      <c r="Q1707" s="222" t="n">
        <v>0</v>
      </c>
      <c r="R1707" s="222" t="n">
        <f aca="false">Q1707*H1707</f>
        <v>0</v>
      </c>
      <c r="S1707" s="222" t="n">
        <v>0</v>
      </c>
      <c r="T1707" s="223" t="n">
        <f aca="false">S1707*H1707</f>
        <v>0</v>
      </c>
      <c r="U1707" s="24"/>
      <c r="V1707" s="24"/>
      <c r="W1707" s="24"/>
      <c r="X1707" s="24"/>
      <c r="Y1707" s="24"/>
      <c r="Z1707" s="24"/>
      <c r="AA1707" s="24"/>
      <c r="AB1707" s="24"/>
      <c r="AC1707" s="24"/>
      <c r="AD1707" s="24"/>
      <c r="AE1707" s="24"/>
      <c r="AR1707" s="224" t="s">
        <v>273</v>
      </c>
      <c r="AT1707" s="224" t="s">
        <v>148</v>
      </c>
      <c r="AU1707" s="224" t="s">
        <v>85</v>
      </c>
      <c r="AY1707" s="3" t="s">
        <v>146</v>
      </c>
      <c r="BE1707" s="225" t="n">
        <f aca="false">IF(N1707="základní",J1707,0)</f>
        <v>0</v>
      </c>
      <c r="BF1707" s="225" t="n">
        <f aca="false">IF(N1707="snížená",J1707,0)</f>
        <v>0</v>
      </c>
      <c r="BG1707" s="225" t="n">
        <f aca="false">IF(N1707="zákl. přenesená",J1707,0)</f>
        <v>0</v>
      </c>
      <c r="BH1707" s="225" t="n">
        <f aca="false">IF(N1707="sníž. přenesená",J1707,0)</f>
        <v>0</v>
      </c>
      <c r="BI1707" s="225" t="n">
        <f aca="false">IF(N1707="nulová",J1707,0)</f>
        <v>0</v>
      </c>
      <c r="BJ1707" s="3" t="s">
        <v>83</v>
      </c>
      <c r="BK1707" s="225" t="n">
        <f aca="false">ROUND(I1707*H1707,2)</f>
        <v>0</v>
      </c>
      <c r="BL1707" s="3" t="s">
        <v>273</v>
      </c>
      <c r="BM1707" s="224" t="s">
        <v>2147</v>
      </c>
    </row>
    <row r="1708" s="195" customFormat="true" ht="22.8" hidden="false" customHeight="true" outlineLevel="0" collapsed="false">
      <c r="B1708" s="196"/>
      <c r="C1708" s="197"/>
      <c r="D1708" s="198" t="s">
        <v>74</v>
      </c>
      <c r="E1708" s="210" t="s">
        <v>2148</v>
      </c>
      <c r="F1708" s="210" t="s">
        <v>2149</v>
      </c>
      <c r="G1708" s="197"/>
      <c r="H1708" s="197"/>
      <c r="I1708" s="200"/>
      <c r="J1708" s="211" t="n">
        <f aca="false">BK1708</f>
        <v>0</v>
      </c>
      <c r="K1708" s="197"/>
      <c r="L1708" s="202"/>
      <c r="M1708" s="203"/>
      <c r="N1708" s="204"/>
      <c r="O1708" s="204"/>
      <c r="P1708" s="205" t="n">
        <f aca="false">SUM(P1709:P1781)</f>
        <v>0</v>
      </c>
      <c r="Q1708" s="204"/>
      <c r="R1708" s="205" t="n">
        <f aca="false">SUM(R1709:R1781)</f>
        <v>0.0313462</v>
      </c>
      <c r="S1708" s="204"/>
      <c r="T1708" s="206" t="n">
        <f aca="false">SUM(T1709:T1781)</f>
        <v>0</v>
      </c>
      <c r="AR1708" s="207" t="s">
        <v>85</v>
      </c>
      <c r="AT1708" s="208" t="s">
        <v>74</v>
      </c>
      <c r="AU1708" s="208" t="s">
        <v>83</v>
      </c>
      <c r="AY1708" s="207" t="s">
        <v>146</v>
      </c>
      <c r="BK1708" s="209" t="n">
        <f aca="false">SUM(BK1709:BK1781)</f>
        <v>0</v>
      </c>
    </row>
    <row r="1709" s="31" customFormat="true" ht="14.4" hidden="false" customHeight="true" outlineLevel="0" collapsed="false">
      <c r="A1709" s="24"/>
      <c r="B1709" s="25"/>
      <c r="C1709" s="212" t="s">
        <v>2150</v>
      </c>
      <c r="D1709" s="212" t="s">
        <v>148</v>
      </c>
      <c r="E1709" s="213" t="s">
        <v>2151</v>
      </c>
      <c r="F1709" s="214" t="s">
        <v>2152</v>
      </c>
      <c r="G1709" s="215" t="s">
        <v>227</v>
      </c>
      <c r="H1709" s="216" t="n">
        <v>4.059</v>
      </c>
      <c r="I1709" s="217"/>
      <c r="J1709" s="218" t="n">
        <f aca="false">ROUND(I1709*H1709,2)</f>
        <v>0</v>
      </c>
      <c r="K1709" s="219"/>
      <c r="L1709" s="30"/>
      <c r="M1709" s="220"/>
      <c r="N1709" s="221" t="s">
        <v>40</v>
      </c>
      <c r="O1709" s="74"/>
      <c r="P1709" s="222" t="n">
        <f aca="false">O1709*H1709</f>
        <v>0</v>
      </c>
      <c r="Q1709" s="222" t="n">
        <v>5E-005</v>
      </c>
      <c r="R1709" s="222" t="n">
        <f aca="false">Q1709*H1709</f>
        <v>0.00020295</v>
      </c>
      <c r="S1709" s="222" t="n">
        <v>0</v>
      </c>
      <c r="T1709" s="223" t="n">
        <f aca="false">S1709*H1709</f>
        <v>0</v>
      </c>
      <c r="U1709" s="24"/>
      <c r="V1709" s="24"/>
      <c r="W1709" s="24"/>
      <c r="X1709" s="24"/>
      <c r="Y1709" s="24"/>
      <c r="Z1709" s="24"/>
      <c r="AA1709" s="24"/>
      <c r="AB1709" s="24"/>
      <c r="AC1709" s="24"/>
      <c r="AD1709" s="24"/>
      <c r="AE1709" s="24"/>
      <c r="AR1709" s="224" t="s">
        <v>273</v>
      </c>
      <c r="AT1709" s="224" t="s">
        <v>148</v>
      </c>
      <c r="AU1709" s="224" t="s">
        <v>85</v>
      </c>
      <c r="AY1709" s="3" t="s">
        <v>146</v>
      </c>
      <c r="BE1709" s="225" t="n">
        <f aca="false">IF(N1709="základní",J1709,0)</f>
        <v>0</v>
      </c>
      <c r="BF1709" s="225" t="n">
        <f aca="false">IF(N1709="snížená",J1709,0)</f>
        <v>0</v>
      </c>
      <c r="BG1709" s="225" t="n">
        <f aca="false">IF(N1709="zákl. přenesená",J1709,0)</f>
        <v>0</v>
      </c>
      <c r="BH1709" s="225" t="n">
        <f aca="false">IF(N1709="sníž. přenesená",J1709,0)</f>
        <v>0</v>
      </c>
      <c r="BI1709" s="225" t="n">
        <f aca="false">IF(N1709="nulová",J1709,0)</f>
        <v>0</v>
      </c>
      <c r="BJ1709" s="3" t="s">
        <v>83</v>
      </c>
      <c r="BK1709" s="225" t="n">
        <f aca="false">ROUND(I1709*H1709,2)</f>
        <v>0</v>
      </c>
      <c r="BL1709" s="3" t="s">
        <v>273</v>
      </c>
      <c r="BM1709" s="224" t="s">
        <v>2153</v>
      </c>
    </row>
    <row r="1710" s="31" customFormat="true" ht="37.8" hidden="false" customHeight="true" outlineLevel="0" collapsed="false">
      <c r="A1710" s="24"/>
      <c r="B1710" s="25"/>
      <c r="C1710" s="263" t="s">
        <v>2154</v>
      </c>
      <c r="D1710" s="263" t="s">
        <v>1270</v>
      </c>
      <c r="E1710" s="264" t="s">
        <v>2155</v>
      </c>
      <c r="F1710" s="265" t="s">
        <v>2156</v>
      </c>
      <c r="G1710" s="266" t="s">
        <v>1596</v>
      </c>
      <c r="H1710" s="267" t="n">
        <v>1</v>
      </c>
      <c r="I1710" s="268"/>
      <c r="J1710" s="269" t="n">
        <f aca="false">ROUND(I1710*H1710,2)</f>
        <v>0</v>
      </c>
      <c r="K1710" s="270"/>
      <c r="L1710" s="271"/>
      <c r="M1710" s="272"/>
      <c r="N1710" s="273" t="s">
        <v>40</v>
      </c>
      <c r="O1710" s="74"/>
      <c r="P1710" s="222" t="n">
        <f aca="false">O1710*H1710</f>
        <v>0</v>
      </c>
      <c r="Q1710" s="222" t="n">
        <v>0</v>
      </c>
      <c r="R1710" s="222" t="n">
        <f aca="false">Q1710*H1710</f>
        <v>0</v>
      </c>
      <c r="S1710" s="222" t="n">
        <v>0</v>
      </c>
      <c r="T1710" s="223" t="n">
        <f aca="false">S1710*H1710</f>
        <v>0</v>
      </c>
      <c r="U1710" s="24"/>
      <c r="V1710" s="24"/>
      <c r="W1710" s="24"/>
      <c r="X1710" s="24"/>
      <c r="Y1710" s="24"/>
      <c r="Z1710" s="24"/>
      <c r="AA1710" s="24"/>
      <c r="AB1710" s="24"/>
      <c r="AC1710" s="24"/>
      <c r="AD1710" s="24"/>
      <c r="AE1710" s="24"/>
      <c r="AR1710" s="224" t="s">
        <v>528</v>
      </c>
      <c r="AT1710" s="224" t="s">
        <v>1270</v>
      </c>
      <c r="AU1710" s="224" t="s">
        <v>85</v>
      </c>
      <c r="AY1710" s="3" t="s">
        <v>146</v>
      </c>
      <c r="BE1710" s="225" t="n">
        <f aca="false">IF(N1710="základní",J1710,0)</f>
        <v>0</v>
      </c>
      <c r="BF1710" s="225" t="n">
        <f aca="false">IF(N1710="snížená",J1710,0)</f>
        <v>0</v>
      </c>
      <c r="BG1710" s="225" t="n">
        <f aca="false">IF(N1710="zákl. přenesená",J1710,0)</f>
        <v>0</v>
      </c>
      <c r="BH1710" s="225" t="n">
        <f aca="false">IF(N1710="sníž. přenesená",J1710,0)</f>
        <v>0</v>
      </c>
      <c r="BI1710" s="225" t="n">
        <f aca="false">IF(N1710="nulová",J1710,0)</f>
        <v>0</v>
      </c>
      <c r="BJ1710" s="3" t="s">
        <v>83</v>
      </c>
      <c r="BK1710" s="225" t="n">
        <f aca="false">ROUND(I1710*H1710,2)</f>
        <v>0</v>
      </c>
      <c r="BL1710" s="3" t="s">
        <v>273</v>
      </c>
      <c r="BM1710" s="224" t="s">
        <v>2157</v>
      </c>
    </row>
    <row r="1711" s="31" customFormat="true" ht="14.4" hidden="false" customHeight="true" outlineLevel="0" collapsed="false">
      <c r="A1711" s="24"/>
      <c r="B1711" s="25"/>
      <c r="C1711" s="212" t="s">
        <v>2158</v>
      </c>
      <c r="D1711" s="212" t="s">
        <v>148</v>
      </c>
      <c r="E1711" s="213" t="s">
        <v>2159</v>
      </c>
      <c r="F1711" s="214" t="s">
        <v>2160</v>
      </c>
      <c r="G1711" s="215" t="s">
        <v>227</v>
      </c>
      <c r="H1711" s="216" t="n">
        <v>10.304</v>
      </c>
      <c r="I1711" s="217"/>
      <c r="J1711" s="218" t="n">
        <f aca="false">ROUND(I1711*H1711,2)</f>
        <v>0</v>
      </c>
      <c r="K1711" s="219"/>
      <c r="L1711" s="30"/>
      <c r="M1711" s="220"/>
      <c r="N1711" s="221" t="s">
        <v>40</v>
      </c>
      <c r="O1711" s="74"/>
      <c r="P1711" s="222" t="n">
        <f aca="false">O1711*H1711</f>
        <v>0</v>
      </c>
      <c r="Q1711" s="222" t="n">
        <v>5E-005</v>
      </c>
      <c r="R1711" s="222" t="n">
        <f aca="false">Q1711*H1711</f>
        <v>0.0005152</v>
      </c>
      <c r="S1711" s="222" t="n">
        <v>0</v>
      </c>
      <c r="T1711" s="223" t="n">
        <f aca="false">S1711*H1711</f>
        <v>0</v>
      </c>
      <c r="U1711" s="24"/>
      <c r="V1711" s="24"/>
      <c r="W1711" s="24"/>
      <c r="X1711" s="24"/>
      <c r="Y1711" s="24"/>
      <c r="Z1711" s="24"/>
      <c r="AA1711" s="24"/>
      <c r="AB1711" s="24"/>
      <c r="AC1711" s="24"/>
      <c r="AD1711" s="24"/>
      <c r="AE1711" s="24"/>
      <c r="AR1711" s="224" t="s">
        <v>273</v>
      </c>
      <c r="AT1711" s="224" t="s">
        <v>148</v>
      </c>
      <c r="AU1711" s="224" t="s">
        <v>85</v>
      </c>
      <c r="AY1711" s="3" t="s">
        <v>146</v>
      </c>
      <c r="BE1711" s="225" t="n">
        <f aca="false">IF(N1711="základní",J1711,0)</f>
        <v>0</v>
      </c>
      <c r="BF1711" s="225" t="n">
        <f aca="false">IF(N1711="snížená",J1711,0)</f>
        <v>0</v>
      </c>
      <c r="BG1711" s="225" t="n">
        <f aca="false">IF(N1711="zákl. přenesená",J1711,0)</f>
        <v>0</v>
      </c>
      <c r="BH1711" s="225" t="n">
        <f aca="false">IF(N1711="sníž. přenesená",J1711,0)</f>
        <v>0</v>
      </c>
      <c r="BI1711" s="225" t="n">
        <f aca="false">IF(N1711="nulová",J1711,0)</f>
        <v>0</v>
      </c>
      <c r="BJ1711" s="3" t="s">
        <v>83</v>
      </c>
      <c r="BK1711" s="225" t="n">
        <f aca="false">ROUND(I1711*H1711,2)</f>
        <v>0</v>
      </c>
      <c r="BL1711" s="3" t="s">
        <v>273</v>
      </c>
      <c r="BM1711" s="224" t="s">
        <v>2161</v>
      </c>
    </row>
    <row r="1712" s="31" customFormat="true" ht="49.05" hidden="false" customHeight="true" outlineLevel="0" collapsed="false">
      <c r="A1712" s="24"/>
      <c r="B1712" s="25"/>
      <c r="C1712" s="263" t="s">
        <v>2162</v>
      </c>
      <c r="D1712" s="263" t="s">
        <v>1270</v>
      </c>
      <c r="E1712" s="264" t="s">
        <v>2163</v>
      </c>
      <c r="F1712" s="265" t="s">
        <v>2164</v>
      </c>
      <c r="G1712" s="266" t="s">
        <v>1596</v>
      </c>
      <c r="H1712" s="267" t="n">
        <v>1</v>
      </c>
      <c r="I1712" s="268"/>
      <c r="J1712" s="269" t="n">
        <f aca="false">ROUND(I1712*H1712,2)</f>
        <v>0</v>
      </c>
      <c r="K1712" s="270"/>
      <c r="L1712" s="271"/>
      <c r="M1712" s="272"/>
      <c r="N1712" s="273" t="s">
        <v>40</v>
      </c>
      <c r="O1712" s="74"/>
      <c r="P1712" s="222" t="n">
        <f aca="false">O1712*H1712</f>
        <v>0</v>
      </c>
      <c r="Q1712" s="222" t="n">
        <v>0</v>
      </c>
      <c r="R1712" s="222" t="n">
        <f aca="false">Q1712*H1712</f>
        <v>0</v>
      </c>
      <c r="S1712" s="222" t="n">
        <v>0</v>
      </c>
      <c r="T1712" s="223" t="n">
        <f aca="false">S1712*H1712</f>
        <v>0</v>
      </c>
      <c r="U1712" s="24"/>
      <c r="V1712" s="24"/>
      <c r="W1712" s="24"/>
      <c r="X1712" s="24"/>
      <c r="Y1712" s="24"/>
      <c r="Z1712" s="24"/>
      <c r="AA1712" s="24"/>
      <c r="AB1712" s="24"/>
      <c r="AC1712" s="24"/>
      <c r="AD1712" s="24"/>
      <c r="AE1712" s="24"/>
      <c r="AR1712" s="224" t="s">
        <v>528</v>
      </c>
      <c r="AT1712" s="224" t="s">
        <v>1270</v>
      </c>
      <c r="AU1712" s="224" t="s">
        <v>85</v>
      </c>
      <c r="AY1712" s="3" t="s">
        <v>146</v>
      </c>
      <c r="BE1712" s="225" t="n">
        <f aca="false">IF(N1712="základní",J1712,0)</f>
        <v>0</v>
      </c>
      <c r="BF1712" s="225" t="n">
        <f aca="false">IF(N1712="snížená",J1712,0)</f>
        <v>0</v>
      </c>
      <c r="BG1712" s="225" t="n">
        <f aca="false">IF(N1712="zákl. přenesená",J1712,0)</f>
        <v>0</v>
      </c>
      <c r="BH1712" s="225" t="n">
        <f aca="false">IF(N1712="sníž. přenesená",J1712,0)</f>
        <v>0</v>
      </c>
      <c r="BI1712" s="225" t="n">
        <f aca="false">IF(N1712="nulová",J1712,0)</f>
        <v>0</v>
      </c>
      <c r="BJ1712" s="3" t="s">
        <v>83</v>
      </c>
      <c r="BK1712" s="225" t="n">
        <f aca="false">ROUND(I1712*H1712,2)</f>
        <v>0</v>
      </c>
      <c r="BL1712" s="3" t="s">
        <v>273</v>
      </c>
      <c r="BM1712" s="224" t="s">
        <v>2165</v>
      </c>
    </row>
    <row r="1713" s="31" customFormat="true" ht="24.15" hidden="false" customHeight="true" outlineLevel="0" collapsed="false">
      <c r="A1713" s="24"/>
      <c r="B1713" s="25"/>
      <c r="C1713" s="212" t="s">
        <v>2166</v>
      </c>
      <c r="D1713" s="212" t="s">
        <v>148</v>
      </c>
      <c r="E1713" s="213" t="s">
        <v>2167</v>
      </c>
      <c r="F1713" s="214" t="s">
        <v>2168</v>
      </c>
      <c r="G1713" s="215" t="s">
        <v>1596</v>
      </c>
      <c r="H1713" s="216" t="n">
        <v>1</v>
      </c>
      <c r="I1713" s="217"/>
      <c r="J1713" s="218" t="n">
        <f aca="false">ROUND(I1713*H1713,2)</f>
        <v>0</v>
      </c>
      <c r="K1713" s="219"/>
      <c r="L1713" s="30"/>
      <c r="M1713" s="220"/>
      <c r="N1713" s="221" t="s">
        <v>40</v>
      </c>
      <c r="O1713" s="74"/>
      <c r="P1713" s="222" t="n">
        <f aca="false">O1713*H1713</f>
        <v>0</v>
      </c>
      <c r="Q1713" s="222" t="n">
        <v>6E-005</v>
      </c>
      <c r="R1713" s="222" t="n">
        <f aca="false">Q1713*H1713</f>
        <v>6E-005</v>
      </c>
      <c r="S1713" s="222" t="n">
        <v>0</v>
      </c>
      <c r="T1713" s="223" t="n">
        <f aca="false">S1713*H1713</f>
        <v>0</v>
      </c>
      <c r="U1713" s="24"/>
      <c r="V1713" s="24"/>
      <c r="W1713" s="24"/>
      <c r="X1713" s="24"/>
      <c r="Y1713" s="24"/>
      <c r="Z1713" s="24"/>
      <c r="AA1713" s="24"/>
      <c r="AB1713" s="24"/>
      <c r="AC1713" s="24"/>
      <c r="AD1713" s="24"/>
      <c r="AE1713" s="24"/>
      <c r="AR1713" s="224" t="s">
        <v>273</v>
      </c>
      <c r="AT1713" s="224" t="s">
        <v>148</v>
      </c>
      <c r="AU1713" s="224" t="s">
        <v>85</v>
      </c>
      <c r="AY1713" s="3" t="s">
        <v>146</v>
      </c>
      <c r="BE1713" s="225" t="n">
        <f aca="false">IF(N1713="základní",J1713,0)</f>
        <v>0</v>
      </c>
      <c r="BF1713" s="225" t="n">
        <f aca="false">IF(N1713="snížená",J1713,0)</f>
        <v>0</v>
      </c>
      <c r="BG1713" s="225" t="n">
        <f aca="false">IF(N1713="zákl. přenesená",J1713,0)</f>
        <v>0</v>
      </c>
      <c r="BH1713" s="225" t="n">
        <f aca="false">IF(N1713="sníž. přenesená",J1713,0)</f>
        <v>0</v>
      </c>
      <c r="BI1713" s="225" t="n">
        <f aca="false">IF(N1713="nulová",J1713,0)</f>
        <v>0</v>
      </c>
      <c r="BJ1713" s="3" t="s">
        <v>83</v>
      </c>
      <c r="BK1713" s="225" t="n">
        <f aca="false">ROUND(I1713*H1713,2)</f>
        <v>0</v>
      </c>
      <c r="BL1713" s="3" t="s">
        <v>273</v>
      </c>
      <c r="BM1713" s="224" t="s">
        <v>2169</v>
      </c>
    </row>
    <row r="1714" s="31" customFormat="true" ht="24.15" hidden="false" customHeight="true" outlineLevel="0" collapsed="false">
      <c r="A1714" s="24"/>
      <c r="B1714" s="25"/>
      <c r="C1714" s="212" t="s">
        <v>2170</v>
      </c>
      <c r="D1714" s="212" t="s">
        <v>148</v>
      </c>
      <c r="E1714" s="213" t="s">
        <v>2171</v>
      </c>
      <c r="F1714" s="214" t="s">
        <v>2172</v>
      </c>
      <c r="G1714" s="215" t="s">
        <v>1596</v>
      </c>
      <c r="H1714" s="216" t="n">
        <v>1</v>
      </c>
      <c r="I1714" s="217"/>
      <c r="J1714" s="218" t="n">
        <f aca="false">ROUND(I1714*H1714,2)</f>
        <v>0</v>
      </c>
      <c r="K1714" s="219"/>
      <c r="L1714" s="30"/>
      <c r="M1714" s="220"/>
      <c r="N1714" s="221" t="s">
        <v>40</v>
      </c>
      <c r="O1714" s="74"/>
      <c r="P1714" s="222" t="n">
        <f aca="false">O1714*H1714</f>
        <v>0</v>
      </c>
      <c r="Q1714" s="222" t="n">
        <v>6E-005</v>
      </c>
      <c r="R1714" s="222" t="n">
        <f aca="false">Q1714*H1714</f>
        <v>6E-005</v>
      </c>
      <c r="S1714" s="222" t="n">
        <v>0</v>
      </c>
      <c r="T1714" s="223" t="n">
        <f aca="false">S1714*H1714</f>
        <v>0</v>
      </c>
      <c r="U1714" s="24"/>
      <c r="V1714" s="24"/>
      <c r="W1714" s="24"/>
      <c r="X1714" s="24"/>
      <c r="Y1714" s="24"/>
      <c r="Z1714" s="24"/>
      <c r="AA1714" s="24"/>
      <c r="AB1714" s="24"/>
      <c r="AC1714" s="24"/>
      <c r="AD1714" s="24"/>
      <c r="AE1714" s="24"/>
      <c r="AR1714" s="224" t="s">
        <v>273</v>
      </c>
      <c r="AT1714" s="224" t="s">
        <v>148</v>
      </c>
      <c r="AU1714" s="224" t="s">
        <v>85</v>
      </c>
      <c r="AY1714" s="3" t="s">
        <v>146</v>
      </c>
      <c r="BE1714" s="225" t="n">
        <f aca="false">IF(N1714="základní",J1714,0)</f>
        <v>0</v>
      </c>
      <c r="BF1714" s="225" t="n">
        <f aca="false">IF(N1714="snížená",J1714,0)</f>
        <v>0</v>
      </c>
      <c r="BG1714" s="225" t="n">
        <f aca="false">IF(N1714="zákl. přenesená",J1714,0)</f>
        <v>0</v>
      </c>
      <c r="BH1714" s="225" t="n">
        <f aca="false">IF(N1714="sníž. přenesená",J1714,0)</f>
        <v>0</v>
      </c>
      <c r="BI1714" s="225" t="n">
        <f aca="false">IF(N1714="nulová",J1714,0)</f>
        <v>0</v>
      </c>
      <c r="BJ1714" s="3" t="s">
        <v>83</v>
      </c>
      <c r="BK1714" s="225" t="n">
        <f aca="false">ROUND(I1714*H1714,2)</f>
        <v>0</v>
      </c>
      <c r="BL1714" s="3" t="s">
        <v>273</v>
      </c>
      <c r="BM1714" s="224" t="s">
        <v>2173</v>
      </c>
    </row>
    <row r="1715" s="31" customFormat="true" ht="24.15" hidden="false" customHeight="true" outlineLevel="0" collapsed="false">
      <c r="A1715" s="24"/>
      <c r="B1715" s="25"/>
      <c r="C1715" s="212" t="s">
        <v>2174</v>
      </c>
      <c r="D1715" s="212" t="s">
        <v>148</v>
      </c>
      <c r="E1715" s="213" t="s">
        <v>2175</v>
      </c>
      <c r="F1715" s="214" t="s">
        <v>2176</v>
      </c>
      <c r="G1715" s="215" t="s">
        <v>1596</v>
      </c>
      <c r="H1715" s="216" t="n">
        <v>1</v>
      </c>
      <c r="I1715" s="217"/>
      <c r="J1715" s="218" t="n">
        <f aca="false">ROUND(I1715*H1715,2)</f>
        <v>0</v>
      </c>
      <c r="K1715" s="219"/>
      <c r="L1715" s="30"/>
      <c r="M1715" s="220"/>
      <c r="N1715" s="221" t="s">
        <v>40</v>
      </c>
      <c r="O1715" s="74"/>
      <c r="P1715" s="222" t="n">
        <f aca="false">O1715*H1715</f>
        <v>0</v>
      </c>
      <c r="Q1715" s="222" t="n">
        <v>6E-005</v>
      </c>
      <c r="R1715" s="222" t="n">
        <f aca="false">Q1715*H1715</f>
        <v>6E-005</v>
      </c>
      <c r="S1715" s="222" t="n">
        <v>0</v>
      </c>
      <c r="T1715" s="223" t="n">
        <f aca="false">S1715*H1715</f>
        <v>0</v>
      </c>
      <c r="U1715" s="24"/>
      <c r="V1715" s="24"/>
      <c r="W1715" s="24"/>
      <c r="X1715" s="24"/>
      <c r="Y1715" s="24"/>
      <c r="Z1715" s="24"/>
      <c r="AA1715" s="24"/>
      <c r="AB1715" s="24"/>
      <c r="AC1715" s="24"/>
      <c r="AD1715" s="24"/>
      <c r="AE1715" s="24"/>
      <c r="AR1715" s="224" t="s">
        <v>273</v>
      </c>
      <c r="AT1715" s="224" t="s">
        <v>148</v>
      </c>
      <c r="AU1715" s="224" t="s">
        <v>85</v>
      </c>
      <c r="AY1715" s="3" t="s">
        <v>146</v>
      </c>
      <c r="BE1715" s="225" t="n">
        <f aca="false">IF(N1715="základní",J1715,0)</f>
        <v>0</v>
      </c>
      <c r="BF1715" s="225" t="n">
        <f aca="false">IF(N1715="snížená",J1715,0)</f>
        <v>0</v>
      </c>
      <c r="BG1715" s="225" t="n">
        <f aca="false">IF(N1715="zákl. přenesená",J1715,0)</f>
        <v>0</v>
      </c>
      <c r="BH1715" s="225" t="n">
        <f aca="false">IF(N1715="sníž. přenesená",J1715,0)</f>
        <v>0</v>
      </c>
      <c r="BI1715" s="225" t="n">
        <f aca="false">IF(N1715="nulová",J1715,0)</f>
        <v>0</v>
      </c>
      <c r="BJ1715" s="3" t="s">
        <v>83</v>
      </c>
      <c r="BK1715" s="225" t="n">
        <f aca="false">ROUND(I1715*H1715,2)</f>
        <v>0</v>
      </c>
      <c r="BL1715" s="3" t="s">
        <v>273</v>
      </c>
      <c r="BM1715" s="224" t="s">
        <v>2177</v>
      </c>
    </row>
    <row r="1716" s="31" customFormat="true" ht="24.15" hidden="false" customHeight="true" outlineLevel="0" collapsed="false">
      <c r="A1716" s="24"/>
      <c r="B1716" s="25"/>
      <c r="C1716" s="212" t="s">
        <v>2178</v>
      </c>
      <c r="D1716" s="212" t="s">
        <v>148</v>
      </c>
      <c r="E1716" s="213" t="s">
        <v>2179</v>
      </c>
      <c r="F1716" s="214" t="s">
        <v>2180</v>
      </c>
      <c r="G1716" s="215" t="s">
        <v>1596</v>
      </c>
      <c r="H1716" s="216" t="n">
        <v>2</v>
      </c>
      <c r="I1716" s="217"/>
      <c r="J1716" s="218" t="n">
        <f aca="false">ROUND(I1716*H1716,2)</f>
        <v>0</v>
      </c>
      <c r="K1716" s="219"/>
      <c r="L1716" s="30"/>
      <c r="M1716" s="220"/>
      <c r="N1716" s="221" t="s">
        <v>40</v>
      </c>
      <c r="O1716" s="74"/>
      <c r="P1716" s="222" t="n">
        <f aca="false">O1716*H1716</f>
        <v>0</v>
      </c>
      <c r="Q1716" s="222" t="n">
        <v>6E-005</v>
      </c>
      <c r="R1716" s="222" t="n">
        <f aca="false">Q1716*H1716</f>
        <v>0.00012</v>
      </c>
      <c r="S1716" s="222" t="n">
        <v>0</v>
      </c>
      <c r="T1716" s="223" t="n">
        <f aca="false">S1716*H1716</f>
        <v>0</v>
      </c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R1716" s="224" t="s">
        <v>273</v>
      </c>
      <c r="AT1716" s="224" t="s">
        <v>148</v>
      </c>
      <c r="AU1716" s="224" t="s">
        <v>85</v>
      </c>
      <c r="AY1716" s="3" t="s">
        <v>146</v>
      </c>
      <c r="BE1716" s="225" t="n">
        <f aca="false">IF(N1716="základní",J1716,0)</f>
        <v>0</v>
      </c>
      <c r="BF1716" s="225" t="n">
        <f aca="false">IF(N1716="snížená",J1716,0)</f>
        <v>0</v>
      </c>
      <c r="BG1716" s="225" t="n">
        <f aca="false">IF(N1716="zákl. přenesená",J1716,0)</f>
        <v>0</v>
      </c>
      <c r="BH1716" s="225" t="n">
        <f aca="false">IF(N1716="sníž. přenesená",J1716,0)</f>
        <v>0</v>
      </c>
      <c r="BI1716" s="225" t="n">
        <f aca="false">IF(N1716="nulová",J1716,0)</f>
        <v>0</v>
      </c>
      <c r="BJ1716" s="3" t="s">
        <v>83</v>
      </c>
      <c r="BK1716" s="225" t="n">
        <f aca="false">ROUND(I1716*H1716,2)</f>
        <v>0</v>
      </c>
      <c r="BL1716" s="3" t="s">
        <v>273</v>
      </c>
      <c r="BM1716" s="224" t="s">
        <v>2181</v>
      </c>
    </row>
    <row r="1717" s="31" customFormat="true" ht="24.15" hidden="false" customHeight="true" outlineLevel="0" collapsed="false">
      <c r="A1717" s="24"/>
      <c r="B1717" s="25"/>
      <c r="C1717" s="212" t="s">
        <v>2182</v>
      </c>
      <c r="D1717" s="212" t="s">
        <v>148</v>
      </c>
      <c r="E1717" s="213" t="s">
        <v>2183</v>
      </c>
      <c r="F1717" s="214" t="s">
        <v>2184</v>
      </c>
      <c r="G1717" s="215" t="s">
        <v>1596</v>
      </c>
      <c r="H1717" s="216" t="n">
        <v>2</v>
      </c>
      <c r="I1717" s="217"/>
      <c r="J1717" s="218" t="n">
        <f aca="false">ROUND(I1717*H1717,2)</f>
        <v>0</v>
      </c>
      <c r="K1717" s="219"/>
      <c r="L1717" s="30"/>
      <c r="M1717" s="220"/>
      <c r="N1717" s="221" t="s">
        <v>40</v>
      </c>
      <c r="O1717" s="74"/>
      <c r="P1717" s="222" t="n">
        <f aca="false">O1717*H1717</f>
        <v>0</v>
      </c>
      <c r="Q1717" s="222" t="n">
        <v>6E-005</v>
      </c>
      <c r="R1717" s="222" t="n">
        <f aca="false">Q1717*H1717</f>
        <v>0.00012</v>
      </c>
      <c r="S1717" s="222" t="n">
        <v>0</v>
      </c>
      <c r="T1717" s="223" t="n">
        <f aca="false">S1717*H1717</f>
        <v>0</v>
      </c>
      <c r="U1717" s="24"/>
      <c r="V1717" s="24"/>
      <c r="W1717" s="24"/>
      <c r="X1717" s="24"/>
      <c r="Y1717" s="24"/>
      <c r="Z1717" s="24"/>
      <c r="AA1717" s="24"/>
      <c r="AB1717" s="24"/>
      <c r="AC1717" s="24"/>
      <c r="AD1717" s="24"/>
      <c r="AE1717" s="24"/>
      <c r="AR1717" s="224" t="s">
        <v>273</v>
      </c>
      <c r="AT1717" s="224" t="s">
        <v>148</v>
      </c>
      <c r="AU1717" s="224" t="s">
        <v>85</v>
      </c>
      <c r="AY1717" s="3" t="s">
        <v>146</v>
      </c>
      <c r="BE1717" s="225" t="n">
        <f aca="false">IF(N1717="základní",J1717,0)</f>
        <v>0</v>
      </c>
      <c r="BF1717" s="225" t="n">
        <f aca="false">IF(N1717="snížená",J1717,0)</f>
        <v>0</v>
      </c>
      <c r="BG1717" s="225" t="n">
        <f aca="false">IF(N1717="zákl. přenesená",J1717,0)</f>
        <v>0</v>
      </c>
      <c r="BH1717" s="225" t="n">
        <f aca="false">IF(N1717="sníž. přenesená",J1717,0)</f>
        <v>0</v>
      </c>
      <c r="BI1717" s="225" t="n">
        <f aca="false">IF(N1717="nulová",J1717,0)</f>
        <v>0</v>
      </c>
      <c r="BJ1717" s="3" t="s">
        <v>83</v>
      </c>
      <c r="BK1717" s="225" t="n">
        <f aca="false">ROUND(I1717*H1717,2)</f>
        <v>0</v>
      </c>
      <c r="BL1717" s="3" t="s">
        <v>273</v>
      </c>
      <c r="BM1717" s="224" t="s">
        <v>2185</v>
      </c>
    </row>
    <row r="1718" s="31" customFormat="true" ht="24.15" hidden="false" customHeight="true" outlineLevel="0" collapsed="false">
      <c r="A1718" s="24"/>
      <c r="B1718" s="25"/>
      <c r="C1718" s="212" t="s">
        <v>2186</v>
      </c>
      <c r="D1718" s="212" t="s">
        <v>148</v>
      </c>
      <c r="E1718" s="213" t="s">
        <v>2187</v>
      </c>
      <c r="F1718" s="214" t="s">
        <v>2188</v>
      </c>
      <c r="G1718" s="215" t="s">
        <v>1596</v>
      </c>
      <c r="H1718" s="216" t="n">
        <v>1</v>
      </c>
      <c r="I1718" s="217"/>
      <c r="J1718" s="218" t="n">
        <f aca="false">ROUND(I1718*H1718,2)</f>
        <v>0</v>
      </c>
      <c r="K1718" s="219"/>
      <c r="L1718" s="30"/>
      <c r="M1718" s="220"/>
      <c r="N1718" s="221" t="s">
        <v>40</v>
      </c>
      <c r="O1718" s="74"/>
      <c r="P1718" s="222" t="n">
        <f aca="false">O1718*H1718</f>
        <v>0</v>
      </c>
      <c r="Q1718" s="222" t="n">
        <v>6E-005</v>
      </c>
      <c r="R1718" s="222" t="n">
        <f aca="false">Q1718*H1718</f>
        <v>6E-005</v>
      </c>
      <c r="S1718" s="222" t="n">
        <v>0</v>
      </c>
      <c r="T1718" s="223" t="n">
        <f aca="false">S1718*H1718</f>
        <v>0</v>
      </c>
      <c r="U1718" s="24"/>
      <c r="V1718" s="24"/>
      <c r="W1718" s="24"/>
      <c r="X1718" s="24"/>
      <c r="Y1718" s="24"/>
      <c r="Z1718" s="24"/>
      <c r="AA1718" s="24"/>
      <c r="AB1718" s="24"/>
      <c r="AC1718" s="24"/>
      <c r="AD1718" s="24"/>
      <c r="AE1718" s="24"/>
      <c r="AR1718" s="224" t="s">
        <v>273</v>
      </c>
      <c r="AT1718" s="224" t="s">
        <v>148</v>
      </c>
      <c r="AU1718" s="224" t="s">
        <v>85</v>
      </c>
      <c r="AY1718" s="3" t="s">
        <v>146</v>
      </c>
      <c r="BE1718" s="225" t="n">
        <f aca="false">IF(N1718="základní",J1718,0)</f>
        <v>0</v>
      </c>
      <c r="BF1718" s="225" t="n">
        <f aca="false">IF(N1718="snížená",J1718,0)</f>
        <v>0</v>
      </c>
      <c r="BG1718" s="225" t="n">
        <f aca="false">IF(N1718="zákl. přenesená",J1718,0)</f>
        <v>0</v>
      </c>
      <c r="BH1718" s="225" t="n">
        <f aca="false">IF(N1718="sníž. přenesená",J1718,0)</f>
        <v>0</v>
      </c>
      <c r="BI1718" s="225" t="n">
        <f aca="false">IF(N1718="nulová",J1718,0)</f>
        <v>0</v>
      </c>
      <c r="BJ1718" s="3" t="s">
        <v>83</v>
      </c>
      <c r="BK1718" s="225" t="n">
        <f aca="false">ROUND(I1718*H1718,2)</f>
        <v>0</v>
      </c>
      <c r="BL1718" s="3" t="s">
        <v>273</v>
      </c>
      <c r="BM1718" s="224" t="s">
        <v>2189</v>
      </c>
    </row>
    <row r="1719" s="31" customFormat="true" ht="24.15" hidden="false" customHeight="true" outlineLevel="0" collapsed="false">
      <c r="A1719" s="24"/>
      <c r="B1719" s="25"/>
      <c r="C1719" s="212" t="s">
        <v>2190</v>
      </c>
      <c r="D1719" s="212" t="s">
        <v>148</v>
      </c>
      <c r="E1719" s="213" t="s">
        <v>2191</v>
      </c>
      <c r="F1719" s="214" t="s">
        <v>2192</v>
      </c>
      <c r="G1719" s="215" t="s">
        <v>1596</v>
      </c>
      <c r="H1719" s="216" t="n">
        <v>1</v>
      </c>
      <c r="I1719" s="217"/>
      <c r="J1719" s="218" t="n">
        <f aca="false">ROUND(I1719*H1719,2)</f>
        <v>0</v>
      </c>
      <c r="K1719" s="219"/>
      <c r="L1719" s="30"/>
      <c r="M1719" s="220"/>
      <c r="N1719" s="221" t="s">
        <v>40</v>
      </c>
      <c r="O1719" s="74"/>
      <c r="P1719" s="222" t="n">
        <f aca="false">O1719*H1719</f>
        <v>0</v>
      </c>
      <c r="Q1719" s="222" t="n">
        <v>6E-005</v>
      </c>
      <c r="R1719" s="222" t="n">
        <f aca="false">Q1719*H1719</f>
        <v>6E-005</v>
      </c>
      <c r="S1719" s="222" t="n">
        <v>0</v>
      </c>
      <c r="T1719" s="223" t="n">
        <f aca="false">S1719*H1719</f>
        <v>0</v>
      </c>
      <c r="U1719" s="24"/>
      <c r="V1719" s="24"/>
      <c r="W1719" s="24"/>
      <c r="X1719" s="24"/>
      <c r="Y1719" s="24"/>
      <c r="Z1719" s="24"/>
      <c r="AA1719" s="24"/>
      <c r="AB1719" s="24"/>
      <c r="AC1719" s="24"/>
      <c r="AD1719" s="24"/>
      <c r="AE1719" s="24"/>
      <c r="AR1719" s="224" t="s">
        <v>273</v>
      </c>
      <c r="AT1719" s="224" t="s">
        <v>148</v>
      </c>
      <c r="AU1719" s="224" t="s">
        <v>85</v>
      </c>
      <c r="AY1719" s="3" t="s">
        <v>146</v>
      </c>
      <c r="BE1719" s="225" t="n">
        <f aca="false">IF(N1719="základní",J1719,0)</f>
        <v>0</v>
      </c>
      <c r="BF1719" s="225" t="n">
        <f aca="false">IF(N1719="snížená",J1719,0)</f>
        <v>0</v>
      </c>
      <c r="BG1719" s="225" t="n">
        <f aca="false">IF(N1719="zákl. přenesená",J1719,0)</f>
        <v>0</v>
      </c>
      <c r="BH1719" s="225" t="n">
        <f aca="false">IF(N1719="sníž. přenesená",J1719,0)</f>
        <v>0</v>
      </c>
      <c r="BI1719" s="225" t="n">
        <f aca="false">IF(N1719="nulová",J1719,0)</f>
        <v>0</v>
      </c>
      <c r="BJ1719" s="3" t="s">
        <v>83</v>
      </c>
      <c r="BK1719" s="225" t="n">
        <f aca="false">ROUND(I1719*H1719,2)</f>
        <v>0</v>
      </c>
      <c r="BL1719" s="3" t="s">
        <v>273</v>
      </c>
      <c r="BM1719" s="224" t="s">
        <v>2193</v>
      </c>
    </row>
    <row r="1720" s="31" customFormat="true" ht="24.15" hidden="false" customHeight="true" outlineLevel="0" collapsed="false">
      <c r="A1720" s="24"/>
      <c r="B1720" s="25"/>
      <c r="C1720" s="212" t="s">
        <v>2194</v>
      </c>
      <c r="D1720" s="212" t="s">
        <v>148</v>
      </c>
      <c r="E1720" s="213" t="s">
        <v>2195</v>
      </c>
      <c r="F1720" s="214" t="s">
        <v>2196</v>
      </c>
      <c r="G1720" s="215" t="s">
        <v>1596</v>
      </c>
      <c r="H1720" s="216" t="n">
        <v>1</v>
      </c>
      <c r="I1720" s="217"/>
      <c r="J1720" s="218" t="n">
        <f aca="false">ROUND(I1720*H1720,2)</f>
        <v>0</v>
      </c>
      <c r="K1720" s="219"/>
      <c r="L1720" s="30"/>
      <c r="M1720" s="220"/>
      <c r="N1720" s="221" t="s">
        <v>40</v>
      </c>
      <c r="O1720" s="74"/>
      <c r="P1720" s="222" t="n">
        <f aca="false">O1720*H1720</f>
        <v>0</v>
      </c>
      <c r="Q1720" s="222" t="n">
        <v>6E-005</v>
      </c>
      <c r="R1720" s="222" t="n">
        <f aca="false">Q1720*H1720</f>
        <v>6E-005</v>
      </c>
      <c r="S1720" s="222" t="n">
        <v>0</v>
      </c>
      <c r="T1720" s="223" t="n">
        <f aca="false">S1720*H1720</f>
        <v>0</v>
      </c>
      <c r="U1720" s="24"/>
      <c r="V1720" s="24"/>
      <c r="W1720" s="24"/>
      <c r="X1720" s="24"/>
      <c r="Y1720" s="24"/>
      <c r="Z1720" s="24"/>
      <c r="AA1720" s="24"/>
      <c r="AB1720" s="24"/>
      <c r="AC1720" s="24"/>
      <c r="AD1720" s="24"/>
      <c r="AE1720" s="24"/>
      <c r="AR1720" s="224" t="s">
        <v>273</v>
      </c>
      <c r="AT1720" s="224" t="s">
        <v>148</v>
      </c>
      <c r="AU1720" s="224" t="s">
        <v>85</v>
      </c>
      <c r="AY1720" s="3" t="s">
        <v>146</v>
      </c>
      <c r="BE1720" s="225" t="n">
        <f aca="false">IF(N1720="základní",J1720,0)</f>
        <v>0</v>
      </c>
      <c r="BF1720" s="225" t="n">
        <f aca="false">IF(N1720="snížená",J1720,0)</f>
        <v>0</v>
      </c>
      <c r="BG1720" s="225" t="n">
        <f aca="false">IF(N1720="zákl. přenesená",J1720,0)</f>
        <v>0</v>
      </c>
      <c r="BH1720" s="225" t="n">
        <f aca="false">IF(N1720="sníž. přenesená",J1720,0)</f>
        <v>0</v>
      </c>
      <c r="BI1720" s="225" t="n">
        <f aca="false">IF(N1720="nulová",J1720,0)</f>
        <v>0</v>
      </c>
      <c r="BJ1720" s="3" t="s">
        <v>83</v>
      </c>
      <c r="BK1720" s="225" t="n">
        <f aca="false">ROUND(I1720*H1720,2)</f>
        <v>0</v>
      </c>
      <c r="BL1720" s="3" t="s">
        <v>273</v>
      </c>
      <c r="BM1720" s="224" t="s">
        <v>2197</v>
      </c>
    </row>
    <row r="1721" s="31" customFormat="true" ht="37.8" hidden="false" customHeight="true" outlineLevel="0" collapsed="false">
      <c r="A1721" s="24"/>
      <c r="B1721" s="25"/>
      <c r="C1721" s="212" t="s">
        <v>2198</v>
      </c>
      <c r="D1721" s="212" t="s">
        <v>148</v>
      </c>
      <c r="E1721" s="213" t="s">
        <v>2199</v>
      </c>
      <c r="F1721" s="214" t="s">
        <v>2200</v>
      </c>
      <c r="G1721" s="215" t="s">
        <v>662</v>
      </c>
      <c r="H1721" s="216" t="n">
        <v>26.1</v>
      </c>
      <c r="I1721" s="217"/>
      <c r="J1721" s="218" t="n">
        <f aca="false">ROUND(I1721*H1721,2)</f>
        <v>0</v>
      </c>
      <c r="K1721" s="219"/>
      <c r="L1721" s="30"/>
      <c r="M1721" s="220"/>
      <c r="N1721" s="221" t="s">
        <v>40</v>
      </c>
      <c r="O1721" s="74"/>
      <c r="P1721" s="222" t="n">
        <f aca="false">O1721*H1721</f>
        <v>0</v>
      </c>
      <c r="Q1721" s="222" t="n">
        <v>0</v>
      </c>
      <c r="R1721" s="222" t="n">
        <f aca="false">Q1721*H1721</f>
        <v>0</v>
      </c>
      <c r="S1721" s="222" t="n">
        <v>0</v>
      </c>
      <c r="T1721" s="223" t="n">
        <f aca="false">S1721*H1721</f>
        <v>0</v>
      </c>
      <c r="U1721" s="24"/>
      <c r="V1721" s="24"/>
      <c r="W1721" s="24"/>
      <c r="X1721" s="24"/>
      <c r="Y1721" s="24"/>
      <c r="Z1721" s="24"/>
      <c r="AA1721" s="24"/>
      <c r="AB1721" s="24"/>
      <c r="AC1721" s="24"/>
      <c r="AD1721" s="24"/>
      <c r="AE1721" s="24"/>
      <c r="AR1721" s="224" t="s">
        <v>273</v>
      </c>
      <c r="AT1721" s="224" t="s">
        <v>148</v>
      </c>
      <c r="AU1721" s="224" t="s">
        <v>85</v>
      </c>
      <c r="AY1721" s="3" t="s">
        <v>146</v>
      </c>
      <c r="BE1721" s="225" t="n">
        <f aca="false">IF(N1721="základní",J1721,0)</f>
        <v>0</v>
      </c>
      <c r="BF1721" s="225" t="n">
        <f aca="false">IF(N1721="snížená",J1721,0)</f>
        <v>0</v>
      </c>
      <c r="BG1721" s="225" t="n">
        <f aca="false">IF(N1721="zákl. přenesená",J1721,0)</f>
        <v>0</v>
      </c>
      <c r="BH1721" s="225" t="n">
        <f aca="false">IF(N1721="sníž. přenesená",J1721,0)</f>
        <v>0</v>
      </c>
      <c r="BI1721" s="225" t="n">
        <f aca="false">IF(N1721="nulová",J1721,0)</f>
        <v>0</v>
      </c>
      <c r="BJ1721" s="3" t="s">
        <v>83</v>
      </c>
      <c r="BK1721" s="225" t="n">
        <f aca="false">ROUND(I1721*H1721,2)</f>
        <v>0</v>
      </c>
      <c r="BL1721" s="3" t="s">
        <v>273</v>
      </c>
      <c r="BM1721" s="224" t="s">
        <v>2201</v>
      </c>
    </row>
    <row r="1722" s="31" customFormat="true" ht="24.15" hidden="false" customHeight="true" outlineLevel="0" collapsed="false">
      <c r="A1722" s="24"/>
      <c r="B1722" s="25"/>
      <c r="C1722" s="212" t="s">
        <v>2202</v>
      </c>
      <c r="D1722" s="212" t="s">
        <v>148</v>
      </c>
      <c r="E1722" s="213" t="s">
        <v>2203</v>
      </c>
      <c r="F1722" s="214" t="s">
        <v>2204</v>
      </c>
      <c r="G1722" s="215" t="s">
        <v>227</v>
      </c>
      <c r="H1722" s="216" t="n">
        <v>4.095</v>
      </c>
      <c r="I1722" s="217"/>
      <c r="J1722" s="218" t="n">
        <f aca="false">ROUND(I1722*H1722,2)</f>
        <v>0</v>
      </c>
      <c r="K1722" s="219"/>
      <c r="L1722" s="30"/>
      <c r="M1722" s="220"/>
      <c r="N1722" s="221" t="s">
        <v>40</v>
      </c>
      <c r="O1722" s="74"/>
      <c r="P1722" s="222" t="n">
        <f aca="false">O1722*H1722</f>
        <v>0</v>
      </c>
      <c r="Q1722" s="222" t="n">
        <v>0.00027</v>
      </c>
      <c r="R1722" s="222" t="n">
        <f aca="false">Q1722*H1722</f>
        <v>0.00110565</v>
      </c>
      <c r="S1722" s="222" t="n">
        <v>0</v>
      </c>
      <c r="T1722" s="223" t="n">
        <f aca="false">S1722*H1722</f>
        <v>0</v>
      </c>
      <c r="U1722" s="24"/>
      <c r="V1722" s="24"/>
      <c r="W1722" s="24"/>
      <c r="X1722" s="24"/>
      <c r="Y1722" s="24"/>
      <c r="Z1722" s="24"/>
      <c r="AA1722" s="24"/>
      <c r="AB1722" s="24"/>
      <c r="AC1722" s="24"/>
      <c r="AD1722" s="24"/>
      <c r="AE1722" s="24"/>
      <c r="AR1722" s="224" t="s">
        <v>273</v>
      </c>
      <c r="AT1722" s="224" t="s">
        <v>148</v>
      </c>
      <c r="AU1722" s="224" t="s">
        <v>85</v>
      </c>
      <c r="AY1722" s="3" t="s">
        <v>146</v>
      </c>
      <c r="BE1722" s="225" t="n">
        <f aca="false">IF(N1722="základní",J1722,0)</f>
        <v>0</v>
      </c>
      <c r="BF1722" s="225" t="n">
        <f aca="false">IF(N1722="snížená",J1722,0)</f>
        <v>0</v>
      </c>
      <c r="BG1722" s="225" t="n">
        <f aca="false">IF(N1722="zákl. přenesená",J1722,0)</f>
        <v>0</v>
      </c>
      <c r="BH1722" s="225" t="n">
        <f aca="false">IF(N1722="sníž. přenesená",J1722,0)</f>
        <v>0</v>
      </c>
      <c r="BI1722" s="225" t="n">
        <f aca="false">IF(N1722="nulová",J1722,0)</f>
        <v>0</v>
      </c>
      <c r="BJ1722" s="3" t="s">
        <v>83</v>
      </c>
      <c r="BK1722" s="225" t="n">
        <f aca="false">ROUND(I1722*H1722,2)</f>
        <v>0</v>
      </c>
      <c r="BL1722" s="3" t="s">
        <v>273</v>
      </c>
      <c r="BM1722" s="224" t="s">
        <v>2205</v>
      </c>
    </row>
    <row r="1723" s="226" customFormat="true" ht="12.8" hidden="false" customHeight="false" outlineLevel="0" collapsed="false">
      <c r="B1723" s="227"/>
      <c r="C1723" s="228"/>
      <c r="D1723" s="229" t="s">
        <v>154</v>
      </c>
      <c r="E1723" s="230"/>
      <c r="F1723" s="231" t="s">
        <v>2206</v>
      </c>
      <c r="G1723" s="228"/>
      <c r="H1723" s="232" t="n">
        <v>4.095</v>
      </c>
      <c r="I1723" s="233"/>
      <c r="J1723" s="228"/>
      <c r="K1723" s="228"/>
      <c r="L1723" s="234"/>
      <c r="M1723" s="235"/>
      <c r="N1723" s="236"/>
      <c r="O1723" s="236"/>
      <c r="P1723" s="236"/>
      <c r="Q1723" s="236"/>
      <c r="R1723" s="236"/>
      <c r="S1723" s="236"/>
      <c r="T1723" s="237"/>
      <c r="AT1723" s="238" t="s">
        <v>154</v>
      </c>
      <c r="AU1723" s="238" t="s">
        <v>85</v>
      </c>
      <c r="AV1723" s="226" t="s">
        <v>85</v>
      </c>
      <c r="AW1723" s="226" t="s">
        <v>31</v>
      </c>
      <c r="AX1723" s="226" t="s">
        <v>83</v>
      </c>
      <c r="AY1723" s="238" t="s">
        <v>146</v>
      </c>
    </row>
    <row r="1724" s="31" customFormat="true" ht="24.15" hidden="false" customHeight="true" outlineLevel="0" collapsed="false">
      <c r="A1724" s="24"/>
      <c r="B1724" s="25"/>
      <c r="C1724" s="263" t="s">
        <v>2207</v>
      </c>
      <c r="D1724" s="263" t="s">
        <v>1270</v>
      </c>
      <c r="E1724" s="264" t="s">
        <v>2208</v>
      </c>
      <c r="F1724" s="265" t="s">
        <v>2209</v>
      </c>
      <c r="G1724" s="266" t="s">
        <v>1596</v>
      </c>
      <c r="H1724" s="267" t="n">
        <v>9</v>
      </c>
      <c r="I1724" s="268"/>
      <c r="J1724" s="269" t="n">
        <f aca="false">ROUND(I1724*H1724,2)</f>
        <v>0</v>
      </c>
      <c r="K1724" s="270"/>
      <c r="L1724" s="271"/>
      <c r="M1724" s="272"/>
      <c r="N1724" s="273" t="s">
        <v>40</v>
      </c>
      <c r="O1724" s="74"/>
      <c r="P1724" s="222" t="n">
        <f aca="false">O1724*H1724</f>
        <v>0</v>
      </c>
      <c r="Q1724" s="222" t="n">
        <v>0</v>
      </c>
      <c r="R1724" s="222" t="n">
        <f aca="false">Q1724*H1724</f>
        <v>0</v>
      </c>
      <c r="S1724" s="222" t="n">
        <v>0</v>
      </c>
      <c r="T1724" s="223" t="n">
        <f aca="false">S1724*H1724</f>
        <v>0</v>
      </c>
      <c r="U1724" s="24"/>
      <c r="V1724" s="24"/>
      <c r="W1724" s="24"/>
      <c r="X1724" s="24"/>
      <c r="Y1724" s="24"/>
      <c r="Z1724" s="24"/>
      <c r="AA1724" s="24"/>
      <c r="AB1724" s="24"/>
      <c r="AC1724" s="24"/>
      <c r="AD1724" s="24"/>
      <c r="AE1724" s="24"/>
      <c r="AR1724" s="224" t="s">
        <v>528</v>
      </c>
      <c r="AT1724" s="224" t="s">
        <v>1270</v>
      </c>
      <c r="AU1724" s="224" t="s">
        <v>85</v>
      </c>
      <c r="AY1724" s="3" t="s">
        <v>146</v>
      </c>
      <c r="BE1724" s="225" t="n">
        <f aca="false">IF(N1724="základní",J1724,0)</f>
        <v>0</v>
      </c>
      <c r="BF1724" s="225" t="n">
        <f aca="false">IF(N1724="snížená",J1724,0)</f>
        <v>0</v>
      </c>
      <c r="BG1724" s="225" t="n">
        <f aca="false">IF(N1724="zákl. přenesená",J1724,0)</f>
        <v>0</v>
      </c>
      <c r="BH1724" s="225" t="n">
        <f aca="false">IF(N1724="sníž. přenesená",J1724,0)</f>
        <v>0</v>
      </c>
      <c r="BI1724" s="225" t="n">
        <f aca="false">IF(N1724="nulová",J1724,0)</f>
        <v>0</v>
      </c>
      <c r="BJ1724" s="3" t="s">
        <v>83</v>
      </c>
      <c r="BK1724" s="225" t="n">
        <f aca="false">ROUND(I1724*H1724,2)</f>
        <v>0</v>
      </c>
      <c r="BL1724" s="3" t="s">
        <v>273</v>
      </c>
      <c r="BM1724" s="224" t="s">
        <v>2210</v>
      </c>
    </row>
    <row r="1725" s="31" customFormat="true" ht="24.15" hidden="false" customHeight="true" outlineLevel="0" collapsed="false">
      <c r="A1725" s="24"/>
      <c r="B1725" s="25"/>
      <c r="C1725" s="212" t="s">
        <v>2211</v>
      </c>
      <c r="D1725" s="212" t="s">
        <v>148</v>
      </c>
      <c r="E1725" s="213" t="s">
        <v>2212</v>
      </c>
      <c r="F1725" s="214" t="s">
        <v>2213</v>
      </c>
      <c r="G1725" s="215" t="s">
        <v>227</v>
      </c>
      <c r="H1725" s="216" t="n">
        <v>2.633</v>
      </c>
      <c r="I1725" s="217"/>
      <c r="J1725" s="218" t="n">
        <f aca="false">ROUND(I1725*H1725,2)</f>
        <v>0</v>
      </c>
      <c r="K1725" s="219"/>
      <c r="L1725" s="30"/>
      <c r="M1725" s="220"/>
      <c r="N1725" s="221" t="s">
        <v>40</v>
      </c>
      <c r="O1725" s="74"/>
      <c r="P1725" s="222" t="n">
        <f aca="false">O1725*H1725</f>
        <v>0</v>
      </c>
      <c r="Q1725" s="222" t="n">
        <v>0.00027</v>
      </c>
      <c r="R1725" s="222" t="n">
        <f aca="false">Q1725*H1725</f>
        <v>0.00071091</v>
      </c>
      <c r="S1725" s="222" t="n">
        <v>0</v>
      </c>
      <c r="T1725" s="223" t="n">
        <f aca="false">S1725*H1725</f>
        <v>0</v>
      </c>
      <c r="U1725" s="24"/>
      <c r="V1725" s="24"/>
      <c r="W1725" s="24"/>
      <c r="X1725" s="24"/>
      <c r="Y1725" s="24"/>
      <c r="Z1725" s="24"/>
      <c r="AA1725" s="24"/>
      <c r="AB1725" s="24"/>
      <c r="AC1725" s="24"/>
      <c r="AD1725" s="24"/>
      <c r="AE1725" s="24"/>
      <c r="AR1725" s="224" t="s">
        <v>273</v>
      </c>
      <c r="AT1725" s="224" t="s">
        <v>148</v>
      </c>
      <c r="AU1725" s="224" t="s">
        <v>85</v>
      </c>
      <c r="AY1725" s="3" t="s">
        <v>146</v>
      </c>
      <c r="BE1725" s="225" t="n">
        <f aca="false">IF(N1725="základní",J1725,0)</f>
        <v>0</v>
      </c>
      <c r="BF1725" s="225" t="n">
        <f aca="false">IF(N1725="snížená",J1725,0)</f>
        <v>0</v>
      </c>
      <c r="BG1725" s="225" t="n">
        <f aca="false">IF(N1725="zákl. přenesená",J1725,0)</f>
        <v>0</v>
      </c>
      <c r="BH1725" s="225" t="n">
        <f aca="false">IF(N1725="sníž. přenesená",J1725,0)</f>
        <v>0</v>
      </c>
      <c r="BI1725" s="225" t="n">
        <f aca="false">IF(N1725="nulová",J1725,0)</f>
        <v>0</v>
      </c>
      <c r="BJ1725" s="3" t="s">
        <v>83</v>
      </c>
      <c r="BK1725" s="225" t="n">
        <f aca="false">ROUND(I1725*H1725,2)</f>
        <v>0</v>
      </c>
      <c r="BL1725" s="3" t="s">
        <v>273</v>
      </c>
      <c r="BM1725" s="224" t="s">
        <v>2214</v>
      </c>
    </row>
    <row r="1726" s="226" customFormat="true" ht="12.8" hidden="false" customHeight="false" outlineLevel="0" collapsed="false">
      <c r="B1726" s="227"/>
      <c r="C1726" s="228"/>
      <c r="D1726" s="229" t="s">
        <v>154</v>
      </c>
      <c r="E1726" s="230"/>
      <c r="F1726" s="231" t="s">
        <v>2215</v>
      </c>
      <c r="G1726" s="228"/>
      <c r="H1726" s="232" t="n">
        <v>2.633</v>
      </c>
      <c r="I1726" s="233"/>
      <c r="J1726" s="228"/>
      <c r="K1726" s="228"/>
      <c r="L1726" s="234"/>
      <c r="M1726" s="235"/>
      <c r="N1726" s="236"/>
      <c r="O1726" s="236"/>
      <c r="P1726" s="236"/>
      <c r="Q1726" s="236"/>
      <c r="R1726" s="236"/>
      <c r="S1726" s="236"/>
      <c r="T1726" s="237"/>
      <c r="AT1726" s="238" t="s">
        <v>154</v>
      </c>
      <c r="AU1726" s="238" t="s">
        <v>85</v>
      </c>
      <c r="AV1726" s="226" t="s">
        <v>85</v>
      </c>
      <c r="AW1726" s="226" t="s">
        <v>31</v>
      </c>
      <c r="AX1726" s="226" t="s">
        <v>83</v>
      </c>
      <c r="AY1726" s="238" t="s">
        <v>146</v>
      </c>
    </row>
    <row r="1727" s="31" customFormat="true" ht="24.15" hidden="false" customHeight="true" outlineLevel="0" collapsed="false">
      <c r="A1727" s="24"/>
      <c r="B1727" s="25"/>
      <c r="C1727" s="263" t="s">
        <v>2216</v>
      </c>
      <c r="D1727" s="263" t="s">
        <v>1270</v>
      </c>
      <c r="E1727" s="264" t="s">
        <v>2217</v>
      </c>
      <c r="F1727" s="265" t="s">
        <v>2218</v>
      </c>
      <c r="G1727" s="266" t="s">
        <v>1596</v>
      </c>
      <c r="H1727" s="267" t="n">
        <v>3</v>
      </c>
      <c r="I1727" s="268"/>
      <c r="J1727" s="269" t="n">
        <f aca="false">ROUND(I1727*H1727,2)</f>
        <v>0</v>
      </c>
      <c r="K1727" s="270"/>
      <c r="L1727" s="271"/>
      <c r="M1727" s="272"/>
      <c r="N1727" s="273" t="s">
        <v>40</v>
      </c>
      <c r="O1727" s="74"/>
      <c r="P1727" s="222" t="n">
        <f aca="false">O1727*H1727</f>
        <v>0</v>
      </c>
      <c r="Q1727" s="222" t="n">
        <v>0</v>
      </c>
      <c r="R1727" s="222" t="n">
        <f aca="false">Q1727*H1727</f>
        <v>0</v>
      </c>
      <c r="S1727" s="222" t="n">
        <v>0</v>
      </c>
      <c r="T1727" s="223" t="n">
        <f aca="false">S1727*H1727</f>
        <v>0</v>
      </c>
      <c r="U1727" s="24"/>
      <c r="V1727" s="24"/>
      <c r="W1727" s="24"/>
      <c r="X1727" s="24"/>
      <c r="Y1727" s="24"/>
      <c r="Z1727" s="24"/>
      <c r="AA1727" s="24"/>
      <c r="AB1727" s="24"/>
      <c r="AC1727" s="24"/>
      <c r="AD1727" s="24"/>
      <c r="AE1727" s="24"/>
      <c r="AR1727" s="224" t="s">
        <v>528</v>
      </c>
      <c r="AT1727" s="224" t="s">
        <v>1270</v>
      </c>
      <c r="AU1727" s="224" t="s">
        <v>85</v>
      </c>
      <c r="AY1727" s="3" t="s">
        <v>146</v>
      </c>
      <c r="BE1727" s="225" t="n">
        <f aca="false">IF(N1727="základní",J1727,0)</f>
        <v>0</v>
      </c>
      <c r="BF1727" s="225" t="n">
        <f aca="false">IF(N1727="snížená",J1727,0)</f>
        <v>0</v>
      </c>
      <c r="BG1727" s="225" t="n">
        <f aca="false">IF(N1727="zákl. přenesená",J1727,0)</f>
        <v>0</v>
      </c>
      <c r="BH1727" s="225" t="n">
        <f aca="false">IF(N1727="sníž. přenesená",J1727,0)</f>
        <v>0</v>
      </c>
      <c r="BI1727" s="225" t="n">
        <f aca="false">IF(N1727="nulová",J1727,0)</f>
        <v>0</v>
      </c>
      <c r="BJ1727" s="3" t="s">
        <v>83</v>
      </c>
      <c r="BK1727" s="225" t="n">
        <f aca="false">ROUND(I1727*H1727,2)</f>
        <v>0</v>
      </c>
      <c r="BL1727" s="3" t="s">
        <v>273</v>
      </c>
      <c r="BM1727" s="224" t="s">
        <v>2219</v>
      </c>
    </row>
    <row r="1728" s="31" customFormat="true" ht="24.15" hidden="false" customHeight="true" outlineLevel="0" collapsed="false">
      <c r="A1728" s="24"/>
      <c r="B1728" s="25"/>
      <c r="C1728" s="212" t="s">
        <v>2220</v>
      </c>
      <c r="D1728" s="212" t="s">
        <v>148</v>
      </c>
      <c r="E1728" s="213" t="s">
        <v>2221</v>
      </c>
      <c r="F1728" s="214" t="s">
        <v>2222</v>
      </c>
      <c r="G1728" s="215" t="s">
        <v>227</v>
      </c>
      <c r="H1728" s="216" t="n">
        <v>26.344</v>
      </c>
      <c r="I1728" s="217"/>
      <c r="J1728" s="218" t="n">
        <f aca="false">ROUND(I1728*H1728,2)</f>
        <v>0</v>
      </c>
      <c r="K1728" s="219"/>
      <c r="L1728" s="30"/>
      <c r="M1728" s="220"/>
      <c r="N1728" s="221" t="s">
        <v>40</v>
      </c>
      <c r="O1728" s="74"/>
      <c r="P1728" s="222" t="n">
        <f aca="false">O1728*H1728</f>
        <v>0</v>
      </c>
      <c r="Q1728" s="222" t="n">
        <v>0.00027</v>
      </c>
      <c r="R1728" s="222" t="n">
        <f aca="false">Q1728*H1728</f>
        <v>0.00711288</v>
      </c>
      <c r="S1728" s="222" t="n">
        <v>0</v>
      </c>
      <c r="T1728" s="223" t="n">
        <f aca="false">S1728*H1728</f>
        <v>0</v>
      </c>
      <c r="U1728" s="24"/>
      <c r="V1728" s="24"/>
      <c r="W1728" s="24"/>
      <c r="X1728" s="24"/>
      <c r="Y1728" s="24"/>
      <c r="Z1728" s="24"/>
      <c r="AA1728" s="24"/>
      <c r="AB1728" s="24"/>
      <c r="AC1728" s="24"/>
      <c r="AD1728" s="24"/>
      <c r="AE1728" s="24"/>
      <c r="AR1728" s="224" t="s">
        <v>273</v>
      </c>
      <c r="AT1728" s="224" t="s">
        <v>148</v>
      </c>
      <c r="AU1728" s="224" t="s">
        <v>85</v>
      </c>
      <c r="AY1728" s="3" t="s">
        <v>146</v>
      </c>
      <c r="BE1728" s="225" t="n">
        <f aca="false">IF(N1728="základní",J1728,0)</f>
        <v>0</v>
      </c>
      <c r="BF1728" s="225" t="n">
        <f aca="false">IF(N1728="snížená",J1728,0)</f>
        <v>0</v>
      </c>
      <c r="BG1728" s="225" t="n">
        <f aca="false">IF(N1728="zákl. přenesená",J1728,0)</f>
        <v>0</v>
      </c>
      <c r="BH1728" s="225" t="n">
        <f aca="false">IF(N1728="sníž. přenesená",J1728,0)</f>
        <v>0</v>
      </c>
      <c r="BI1728" s="225" t="n">
        <f aca="false">IF(N1728="nulová",J1728,0)</f>
        <v>0</v>
      </c>
      <c r="BJ1728" s="3" t="s">
        <v>83</v>
      </c>
      <c r="BK1728" s="225" t="n">
        <f aca="false">ROUND(I1728*H1728,2)</f>
        <v>0</v>
      </c>
      <c r="BL1728" s="3" t="s">
        <v>273</v>
      </c>
      <c r="BM1728" s="224" t="s">
        <v>2223</v>
      </c>
    </row>
    <row r="1729" s="226" customFormat="true" ht="12.8" hidden="false" customHeight="false" outlineLevel="0" collapsed="false">
      <c r="B1729" s="227"/>
      <c r="C1729" s="228"/>
      <c r="D1729" s="229" t="s">
        <v>154</v>
      </c>
      <c r="E1729" s="230"/>
      <c r="F1729" s="231" t="s">
        <v>2224</v>
      </c>
      <c r="G1729" s="228"/>
      <c r="H1729" s="232" t="n">
        <v>11.625</v>
      </c>
      <c r="I1729" s="233"/>
      <c r="J1729" s="228"/>
      <c r="K1729" s="228"/>
      <c r="L1729" s="234"/>
      <c r="M1729" s="235"/>
      <c r="N1729" s="236"/>
      <c r="O1729" s="236"/>
      <c r="P1729" s="236"/>
      <c r="Q1729" s="236"/>
      <c r="R1729" s="236"/>
      <c r="S1729" s="236"/>
      <c r="T1729" s="237"/>
      <c r="AT1729" s="238" t="s">
        <v>154</v>
      </c>
      <c r="AU1729" s="238" t="s">
        <v>85</v>
      </c>
      <c r="AV1729" s="226" t="s">
        <v>85</v>
      </c>
      <c r="AW1729" s="226" t="s">
        <v>31</v>
      </c>
      <c r="AX1729" s="226" t="s">
        <v>75</v>
      </c>
      <c r="AY1729" s="238" t="s">
        <v>146</v>
      </c>
    </row>
    <row r="1730" s="226" customFormat="true" ht="12.8" hidden="false" customHeight="false" outlineLevel="0" collapsed="false">
      <c r="B1730" s="227"/>
      <c r="C1730" s="228"/>
      <c r="D1730" s="229" t="s">
        <v>154</v>
      </c>
      <c r="E1730" s="230"/>
      <c r="F1730" s="231" t="s">
        <v>2225</v>
      </c>
      <c r="G1730" s="228"/>
      <c r="H1730" s="232" t="n">
        <v>11.625</v>
      </c>
      <c r="I1730" s="233"/>
      <c r="J1730" s="228"/>
      <c r="K1730" s="228"/>
      <c r="L1730" s="234"/>
      <c r="M1730" s="235"/>
      <c r="N1730" s="236"/>
      <c r="O1730" s="236"/>
      <c r="P1730" s="236"/>
      <c r="Q1730" s="236"/>
      <c r="R1730" s="236"/>
      <c r="S1730" s="236"/>
      <c r="T1730" s="237"/>
      <c r="AT1730" s="238" t="s">
        <v>154</v>
      </c>
      <c r="AU1730" s="238" t="s">
        <v>85</v>
      </c>
      <c r="AV1730" s="226" t="s">
        <v>85</v>
      </c>
      <c r="AW1730" s="226" t="s">
        <v>31</v>
      </c>
      <c r="AX1730" s="226" t="s">
        <v>75</v>
      </c>
      <c r="AY1730" s="238" t="s">
        <v>146</v>
      </c>
    </row>
    <row r="1731" s="226" customFormat="true" ht="12.8" hidden="false" customHeight="false" outlineLevel="0" collapsed="false">
      <c r="B1731" s="227"/>
      <c r="C1731" s="228"/>
      <c r="D1731" s="229" t="s">
        <v>154</v>
      </c>
      <c r="E1731" s="230"/>
      <c r="F1731" s="231" t="s">
        <v>2226</v>
      </c>
      <c r="G1731" s="228"/>
      <c r="H1731" s="232" t="n">
        <v>1.414</v>
      </c>
      <c r="I1731" s="233"/>
      <c r="J1731" s="228"/>
      <c r="K1731" s="228"/>
      <c r="L1731" s="234"/>
      <c r="M1731" s="235"/>
      <c r="N1731" s="236"/>
      <c r="O1731" s="236"/>
      <c r="P1731" s="236"/>
      <c r="Q1731" s="236"/>
      <c r="R1731" s="236"/>
      <c r="S1731" s="236"/>
      <c r="T1731" s="237"/>
      <c r="AT1731" s="238" t="s">
        <v>154</v>
      </c>
      <c r="AU1731" s="238" t="s">
        <v>85</v>
      </c>
      <c r="AV1731" s="226" t="s">
        <v>85</v>
      </c>
      <c r="AW1731" s="226" t="s">
        <v>31</v>
      </c>
      <c r="AX1731" s="226" t="s">
        <v>75</v>
      </c>
      <c r="AY1731" s="238" t="s">
        <v>146</v>
      </c>
    </row>
    <row r="1732" s="226" customFormat="true" ht="12.8" hidden="false" customHeight="false" outlineLevel="0" collapsed="false">
      <c r="B1732" s="227"/>
      <c r="C1732" s="228"/>
      <c r="D1732" s="229" t="s">
        <v>154</v>
      </c>
      <c r="E1732" s="230"/>
      <c r="F1732" s="231" t="s">
        <v>2227</v>
      </c>
      <c r="G1732" s="228"/>
      <c r="H1732" s="232" t="n">
        <v>1.68</v>
      </c>
      <c r="I1732" s="233"/>
      <c r="J1732" s="228"/>
      <c r="K1732" s="228"/>
      <c r="L1732" s="234"/>
      <c r="M1732" s="235"/>
      <c r="N1732" s="236"/>
      <c r="O1732" s="236"/>
      <c r="P1732" s="236"/>
      <c r="Q1732" s="236"/>
      <c r="R1732" s="236"/>
      <c r="S1732" s="236"/>
      <c r="T1732" s="237"/>
      <c r="AT1732" s="238" t="s">
        <v>154</v>
      </c>
      <c r="AU1732" s="238" t="s">
        <v>85</v>
      </c>
      <c r="AV1732" s="226" t="s">
        <v>85</v>
      </c>
      <c r="AW1732" s="226" t="s">
        <v>31</v>
      </c>
      <c r="AX1732" s="226" t="s">
        <v>75</v>
      </c>
      <c r="AY1732" s="238" t="s">
        <v>146</v>
      </c>
    </row>
    <row r="1733" s="239" customFormat="true" ht="12.8" hidden="false" customHeight="false" outlineLevel="0" collapsed="false">
      <c r="B1733" s="240"/>
      <c r="C1733" s="241"/>
      <c r="D1733" s="229" t="s">
        <v>154</v>
      </c>
      <c r="E1733" s="242"/>
      <c r="F1733" s="243" t="s">
        <v>159</v>
      </c>
      <c r="G1733" s="241"/>
      <c r="H1733" s="244" t="n">
        <v>26.344</v>
      </c>
      <c r="I1733" s="245"/>
      <c r="J1733" s="241"/>
      <c r="K1733" s="241"/>
      <c r="L1733" s="246"/>
      <c r="M1733" s="247"/>
      <c r="N1733" s="248"/>
      <c r="O1733" s="248"/>
      <c r="P1733" s="248"/>
      <c r="Q1733" s="248"/>
      <c r="R1733" s="248"/>
      <c r="S1733" s="248"/>
      <c r="T1733" s="249"/>
      <c r="AT1733" s="250" t="s">
        <v>154</v>
      </c>
      <c r="AU1733" s="250" t="s">
        <v>85</v>
      </c>
      <c r="AV1733" s="239" t="s">
        <v>152</v>
      </c>
      <c r="AW1733" s="239" t="s">
        <v>31</v>
      </c>
      <c r="AX1733" s="239" t="s">
        <v>83</v>
      </c>
      <c r="AY1733" s="250" t="s">
        <v>146</v>
      </c>
    </row>
    <row r="1734" s="31" customFormat="true" ht="37.8" hidden="false" customHeight="true" outlineLevel="0" collapsed="false">
      <c r="A1734" s="24"/>
      <c r="B1734" s="25"/>
      <c r="C1734" s="263" t="s">
        <v>2228</v>
      </c>
      <c r="D1734" s="263" t="s">
        <v>1270</v>
      </c>
      <c r="E1734" s="264" t="s">
        <v>2229</v>
      </c>
      <c r="F1734" s="265" t="s">
        <v>2230</v>
      </c>
      <c r="G1734" s="266" t="s">
        <v>1596</v>
      </c>
      <c r="H1734" s="267" t="n">
        <v>5</v>
      </c>
      <c r="I1734" s="268"/>
      <c r="J1734" s="269" t="n">
        <f aca="false">ROUND(I1734*H1734,2)</f>
        <v>0</v>
      </c>
      <c r="K1734" s="270"/>
      <c r="L1734" s="271"/>
      <c r="M1734" s="272"/>
      <c r="N1734" s="273" t="s">
        <v>40</v>
      </c>
      <c r="O1734" s="74"/>
      <c r="P1734" s="222" t="n">
        <f aca="false">O1734*H1734</f>
        <v>0</v>
      </c>
      <c r="Q1734" s="222" t="n">
        <v>0</v>
      </c>
      <c r="R1734" s="222" t="n">
        <f aca="false">Q1734*H1734</f>
        <v>0</v>
      </c>
      <c r="S1734" s="222" t="n">
        <v>0</v>
      </c>
      <c r="T1734" s="223" t="n">
        <f aca="false">S1734*H1734</f>
        <v>0</v>
      </c>
      <c r="U1734" s="24"/>
      <c r="V1734" s="24"/>
      <c r="W1734" s="24"/>
      <c r="X1734" s="24"/>
      <c r="Y1734" s="24"/>
      <c r="Z1734" s="24"/>
      <c r="AA1734" s="24"/>
      <c r="AB1734" s="24"/>
      <c r="AC1734" s="24"/>
      <c r="AD1734" s="24"/>
      <c r="AE1734" s="24"/>
      <c r="AR1734" s="224" t="s">
        <v>528</v>
      </c>
      <c r="AT1734" s="224" t="s">
        <v>1270</v>
      </c>
      <c r="AU1734" s="224" t="s">
        <v>85</v>
      </c>
      <c r="AY1734" s="3" t="s">
        <v>146</v>
      </c>
      <c r="BE1734" s="225" t="n">
        <f aca="false">IF(N1734="základní",J1734,0)</f>
        <v>0</v>
      </c>
      <c r="BF1734" s="225" t="n">
        <f aca="false">IF(N1734="snížená",J1734,0)</f>
        <v>0</v>
      </c>
      <c r="BG1734" s="225" t="n">
        <f aca="false">IF(N1734="zákl. přenesená",J1734,0)</f>
        <v>0</v>
      </c>
      <c r="BH1734" s="225" t="n">
        <f aca="false">IF(N1734="sníž. přenesená",J1734,0)</f>
        <v>0</v>
      </c>
      <c r="BI1734" s="225" t="n">
        <f aca="false">IF(N1734="nulová",J1734,0)</f>
        <v>0</v>
      </c>
      <c r="BJ1734" s="3" t="s">
        <v>83</v>
      </c>
      <c r="BK1734" s="225" t="n">
        <f aca="false">ROUND(I1734*H1734,2)</f>
        <v>0</v>
      </c>
      <c r="BL1734" s="3" t="s">
        <v>273</v>
      </c>
      <c r="BM1734" s="224" t="s">
        <v>2231</v>
      </c>
    </row>
    <row r="1735" s="31" customFormat="true" ht="37.8" hidden="false" customHeight="true" outlineLevel="0" collapsed="false">
      <c r="A1735" s="24"/>
      <c r="B1735" s="25"/>
      <c r="C1735" s="212" t="s">
        <v>2232</v>
      </c>
      <c r="D1735" s="212" t="s">
        <v>148</v>
      </c>
      <c r="E1735" s="213" t="s">
        <v>2233</v>
      </c>
      <c r="F1735" s="214" t="s">
        <v>2234</v>
      </c>
      <c r="G1735" s="215" t="s">
        <v>1596</v>
      </c>
      <c r="H1735" s="216" t="n">
        <v>4</v>
      </c>
      <c r="I1735" s="217"/>
      <c r="J1735" s="218" t="n">
        <f aca="false">ROUND(I1735*H1735,2)</f>
        <v>0</v>
      </c>
      <c r="K1735" s="219"/>
      <c r="L1735" s="30"/>
      <c r="M1735" s="220"/>
      <c r="N1735" s="221" t="s">
        <v>40</v>
      </c>
      <c r="O1735" s="74"/>
      <c r="P1735" s="222" t="n">
        <f aca="false">O1735*H1735</f>
        <v>0</v>
      </c>
      <c r="Q1735" s="222" t="n">
        <v>0</v>
      </c>
      <c r="R1735" s="222" t="n">
        <f aca="false">Q1735*H1735</f>
        <v>0</v>
      </c>
      <c r="S1735" s="222" t="n">
        <v>0</v>
      </c>
      <c r="T1735" s="223" t="n">
        <f aca="false">S1735*H1735</f>
        <v>0</v>
      </c>
      <c r="U1735" s="24"/>
      <c r="V1735" s="24"/>
      <c r="W1735" s="24"/>
      <c r="X1735" s="24"/>
      <c r="Y1735" s="24"/>
      <c r="Z1735" s="24"/>
      <c r="AA1735" s="24"/>
      <c r="AB1735" s="24"/>
      <c r="AC1735" s="24"/>
      <c r="AD1735" s="24"/>
      <c r="AE1735" s="24"/>
      <c r="AR1735" s="224" t="s">
        <v>273</v>
      </c>
      <c r="AT1735" s="224" t="s">
        <v>148</v>
      </c>
      <c r="AU1735" s="224" t="s">
        <v>85</v>
      </c>
      <c r="AY1735" s="3" t="s">
        <v>146</v>
      </c>
      <c r="BE1735" s="225" t="n">
        <f aca="false">IF(N1735="základní",J1735,0)</f>
        <v>0</v>
      </c>
      <c r="BF1735" s="225" t="n">
        <f aca="false">IF(N1735="snížená",J1735,0)</f>
        <v>0</v>
      </c>
      <c r="BG1735" s="225" t="n">
        <f aca="false">IF(N1735="zákl. přenesená",J1735,0)</f>
        <v>0</v>
      </c>
      <c r="BH1735" s="225" t="n">
        <f aca="false">IF(N1735="sníž. přenesená",J1735,0)</f>
        <v>0</v>
      </c>
      <c r="BI1735" s="225" t="n">
        <f aca="false">IF(N1735="nulová",J1735,0)</f>
        <v>0</v>
      </c>
      <c r="BJ1735" s="3" t="s">
        <v>83</v>
      </c>
      <c r="BK1735" s="225" t="n">
        <f aca="false">ROUND(I1735*H1735,2)</f>
        <v>0</v>
      </c>
      <c r="BL1735" s="3" t="s">
        <v>273</v>
      </c>
      <c r="BM1735" s="224" t="s">
        <v>2235</v>
      </c>
    </row>
    <row r="1736" s="31" customFormat="true" ht="24.15" hidden="false" customHeight="true" outlineLevel="0" collapsed="false">
      <c r="A1736" s="24"/>
      <c r="B1736" s="25"/>
      <c r="C1736" s="263" t="s">
        <v>2236</v>
      </c>
      <c r="D1736" s="263" t="s">
        <v>1270</v>
      </c>
      <c r="E1736" s="264" t="s">
        <v>2237</v>
      </c>
      <c r="F1736" s="265" t="s">
        <v>2238</v>
      </c>
      <c r="G1736" s="266" t="s">
        <v>1596</v>
      </c>
      <c r="H1736" s="267" t="n">
        <v>5</v>
      </c>
      <c r="I1736" s="268"/>
      <c r="J1736" s="269" t="n">
        <f aca="false">ROUND(I1736*H1736,2)</f>
        <v>0</v>
      </c>
      <c r="K1736" s="270"/>
      <c r="L1736" s="271"/>
      <c r="M1736" s="272"/>
      <c r="N1736" s="273" t="s">
        <v>40</v>
      </c>
      <c r="O1736" s="74"/>
      <c r="P1736" s="222" t="n">
        <f aca="false">O1736*H1736</f>
        <v>0</v>
      </c>
      <c r="Q1736" s="222" t="n">
        <v>0</v>
      </c>
      <c r="R1736" s="222" t="n">
        <f aca="false">Q1736*H1736</f>
        <v>0</v>
      </c>
      <c r="S1736" s="222" t="n">
        <v>0</v>
      </c>
      <c r="T1736" s="223" t="n">
        <f aca="false">S1736*H1736</f>
        <v>0</v>
      </c>
      <c r="U1736" s="24"/>
      <c r="V1736" s="24"/>
      <c r="W1736" s="24"/>
      <c r="X1736" s="24"/>
      <c r="Y1736" s="24"/>
      <c r="Z1736" s="24"/>
      <c r="AA1736" s="24"/>
      <c r="AB1736" s="24"/>
      <c r="AC1736" s="24"/>
      <c r="AD1736" s="24"/>
      <c r="AE1736" s="24"/>
      <c r="AR1736" s="224" t="s">
        <v>528</v>
      </c>
      <c r="AT1736" s="224" t="s">
        <v>1270</v>
      </c>
      <c r="AU1736" s="224" t="s">
        <v>85</v>
      </c>
      <c r="AY1736" s="3" t="s">
        <v>146</v>
      </c>
      <c r="BE1736" s="225" t="n">
        <f aca="false">IF(N1736="základní",J1736,0)</f>
        <v>0</v>
      </c>
      <c r="BF1736" s="225" t="n">
        <f aca="false">IF(N1736="snížená",J1736,0)</f>
        <v>0</v>
      </c>
      <c r="BG1736" s="225" t="n">
        <f aca="false">IF(N1736="zákl. přenesená",J1736,0)</f>
        <v>0</v>
      </c>
      <c r="BH1736" s="225" t="n">
        <f aca="false">IF(N1736="sníž. přenesená",J1736,0)</f>
        <v>0</v>
      </c>
      <c r="BI1736" s="225" t="n">
        <f aca="false">IF(N1736="nulová",J1736,0)</f>
        <v>0</v>
      </c>
      <c r="BJ1736" s="3" t="s">
        <v>83</v>
      </c>
      <c r="BK1736" s="225" t="n">
        <f aca="false">ROUND(I1736*H1736,2)</f>
        <v>0</v>
      </c>
      <c r="BL1736" s="3" t="s">
        <v>273</v>
      </c>
      <c r="BM1736" s="224" t="s">
        <v>2239</v>
      </c>
    </row>
    <row r="1737" s="31" customFormat="true" ht="37.8" hidden="false" customHeight="true" outlineLevel="0" collapsed="false">
      <c r="A1737" s="24"/>
      <c r="B1737" s="25"/>
      <c r="C1737" s="212" t="s">
        <v>2240</v>
      </c>
      <c r="D1737" s="212" t="s">
        <v>148</v>
      </c>
      <c r="E1737" s="213" t="s">
        <v>2241</v>
      </c>
      <c r="F1737" s="214" t="s">
        <v>2242</v>
      </c>
      <c r="G1737" s="215" t="s">
        <v>1596</v>
      </c>
      <c r="H1737" s="216" t="n">
        <v>4</v>
      </c>
      <c r="I1737" s="217"/>
      <c r="J1737" s="218" t="n">
        <f aca="false">ROUND(I1737*H1737,2)</f>
        <v>0</v>
      </c>
      <c r="K1737" s="219"/>
      <c r="L1737" s="30"/>
      <c r="M1737" s="220"/>
      <c r="N1737" s="221" t="s">
        <v>40</v>
      </c>
      <c r="O1737" s="74"/>
      <c r="P1737" s="222" t="n">
        <f aca="false">O1737*H1737</f>
        <v>0</v>
      </c>
      <c r="Q1737" s="222" t="n">
        <v>0</v>
      </c>
      <c r="R1737" s="222" t="n">
        <f aca="false">Q1737*H1737</f>
        <v>0</v>
      </c>
      <c r="S1737" s="222" t="n">
        <v>0</v>
      </c>
      <c r="T1737" s="223" t="n">
        <f aca="false">S1737*H1737</f>
        <v>0</v>
      </c>
      <c r="U1737" s="24"/>
      <c r="V1737" s="24"/>
      <c r="W1737" s="24"/>
      <c r="X1737" s="24"/>
      <c r="Y1737" s="24"/>
      <c r="Z1737" s="24"/>
      <c r="AA1737" s="24"/>
      <c r="AB1737" s="24"/>
      <c r="AC1737" s="24"/>
      <c r="AD1737" s="24"/>
      <c r="AE1737" s="24"/>
      <c r="AR1737" s="224" t="s">
        <v>273</v>
      </c>
      <c r="AT1737" s="224" t="s">
        <v>148</v>
      </c>
      <c r="AU1737" s="224" t="s">
        <v>85</v>
      </c>
      <c r="AY1737" s="3" t="s">
        <v>146</v>
      </c>
      <c r="BE1737" s="225" t="n">
        <f aca="false">IF(N1737="základní",J1737,0)</f>
        <v>0</v>
      </c>
      <c r="BF1737" s="225" t="n">
        <f aca="false">IF(N1737="snížená",J1737,0)</f>
        <v>0</v>
      </c>
      <c r="BG1737" s="225" t="n">
        <f aca="false">IF(N1737="zákl. přenesená",J1737,0)</f>
        <v>0</v>
      </c>
      <c r="BH1737" s="225" t="n">
        <f aca="false">IF(N1737="sníž. přenesená",J1737,0)</f>
        <v>0</v>
      </c>
      <c r="BI1737" s="225" t="n">
        <f aca="false">IF(N1737="nulová",J1737,0)</f>
        <v>0</v>
      </c>
      <c r="BJ1737" s="3" t="s">
        <v>83</v>
      </c>
      <c r="BK1737" s="225" t="n">
        <f aca="false">ROUND(I1737*H1737,2)</f>
        <v>0</v>
      </c>
      <c r="BL1737" s="3" t="s">
        <v>273</v>
      </c>
      <c r="BM1737" s="224" t="s">
        <v>2243</v>
      </c>
    </row>
    <row r="1738" s="31" customFormat="true" ht="37.8" hidden="false" customHeight="true" outlineLevel="0" collapsed="false">
      <c r="A1738" s="24"/>
      <c r="B1738" s="25"/>
      <c r="C1738" s="263" t="s">
        <v>2244</v>
      </c>
      <c r="D1738" s="263" t="s">
        <v>1270</v>
      </c>
      <c r="E1738" s="264" t="s">
        <v>2245</v>
      </c>
      <c r="F1738" s="265" t="s">
        <v>2246</v>
      </c>
      <c r="G1738" s="266" t="s">
        <v>1596</v>
      </c>
      <c r="H1738" s="267" t="n">
        <v>1</v>
      </c>
      <c r="I1738" s="268"/>
      <c r="J1738" s="269" t="n">
        <f aca="false">ROUND(I1738*H1738,2)</f>
        <v>0</v>
      </c>
      <c r="K1738" s="270"/>
      <c r="L1738" s="271"/>
      <c r="M1738" s="272"/>
      <c r="N1738" s="273" t="s">
        <v>40</v>
      </c>
      <c r="O1738" s="74"/>
      <c r="P1738" s="222" t="n">
        <f aca="false">O1738*H1738</f>
        <v>0</v>
      </c>
      <c r="Q1738" s="222" t="n">
        <v>0</v>
      </c>
      <c r="R1738" s="222" t="n">
        <f aca="false">Q1738*H1738</f>
        <v>0</v>
      </c>
      <c r="S1738" s="222" t="n">
        <v>0</v>
      </c>
      <c r="T1738" s="223" t="n">
        <f aca="false">S1738*H1738</f>
        <v>0</v>
      </c>
      <c r="U1738" s="24"/>
      <c r="V1738" s="24"/>
      <c r="W1738" s="24"/>
      <c r="X1738" s="24"/>
      <c r="Y1738" s="24"/>
      <c r="Z1738" s="24"/>
      <c r="AA1738" s="24"/>
      <c r="AB1738" s="24"/>
      <c r="AC1738" s="24"/>
      <c r="AD1738" s="24"/>
      <c r="AE1738" s="24"/>
      <c r="AR1738" s="224" t="s">
        <v>528</v>
      </c>
      <c r="AT1738" s="224" t="s">
        <v>1270</v>
      </c>
      <c r="AU1738" s="224" t="s">
        <v>85</v>
      </c>
      <c r="AY1738" s="3" t="s">
        <v>146</v>
      </c>
      <c r="BE1738" s="225" t="n">
        <f aca="false">IF(N1738="základní",J1738,0)</f>
        <v>0</v>
      </c>
      <c r="BF1738" s="225" t="n">
        <f aca="false">IF(N1738="snížená",J1738,0)</f>
        <v>0</v>
      </c>
      <c r="BG1738" s="225" t="n">
        <f aca="false">IF(N1738="zákl. přenesená",J1738,0)</f>
        <v>0</v>
      </c>
      <c r="BH1738" s="225" t="n">
        <f aca="false">IF(N1738="sníž. přenesená",J1738,0)</f>
        <v>0</v>
      </c>
      <c r="BI1738" s="225" t="n">
        <f aca="false">IF(N1738="nulová",J1738,0)</f>
        <v>0</v>
      </c>
      <c r="BJ1738" s="3" t="s">
        <v>83</v>
      </c>
      <c r="BK1738" s="225" t="n">
        <f aca="false">ROUND(I1738*H1738,2)</f>
        <v>0</v>
      </c>
      <c r="BL1738" s="3" t="s">
        <v>273</v>
      </c>
      <c r="BM1738" s="224" t="s">
        <v>2247</v>
      </c>
    </row>
    <row r="1739" s="31" customFormat="true" ht="37.8" hidden="false" customHeight="true" outlineLevel="0" collapsed="false">
      <c r="A1739" s="24"/>
      <c r="B1739" s="25"/>
      <c r="C1739" s="263" t="s">
        <v>2248</v>
      </c>
      <c r="D1739" s="263" t="s">
        <v>1270</v>
      </c>
      <c r="E1739" s="264" t="s">
        <v>2249</v>
      </c>
      <c r="F1739" s="265" t="s">
        <v>2250</v>
      </c>
      <c r="G1739" s="266" t="s">
        <v>1596</v>
      </c>
      <c r="H1739" s="267" t="n">
        <v>1</v>
      </c>
      <c r="I1739" s="268"/>
      <c r="J1739" s="269" t="n">
        <f aca="false">ROUND(I1739*H1739,2)</f>
        <v>0</v>
      </c>
      <c r="K1739" s="270"/>
      <c r="L1739" s="271"/>
      <c r="M1739" s="272"/>
      <c r="N1739" s="273" t="s">
        <v>40</v>
      </c>
      <c r="O1739" s="74"/>
      <c r="P1739" s="222" t="n">
        <f aca="false">O1739*H1739</f>
        <v>0</v>
      </c>
      <c r="Q1739" s="222" t="n">
        <v>0</v>
      </c>
      <c r="R1739" s="222" t="n">
        <f aca="false">Q1739*H1739</f>
        <v>0</v>
      </c>
      <c r="S1739" s="222" t="n">
        <v>0</v>
      </c>
      <c r="T1739" s="223" t="n">
        <f aca="false">S1739*H1739</f>
        <v>0</v>
      </c>
      <c r="U1739" s="24"/>
      <c r="V1739" s="24"/>
      <c r="W1739" s="24"/>
      <c r="X1739" s="24"/>
      <c r="Y1739" s="24"/>
      <c r="Z1739" s="24"/>
      <c r="AA1739" s="24"/>
      <c r="AB1739" s="24"/>
      <c r="AC1739" s="24"/>
      <c r="AD1739" s="24"/>
      <c r="AE1739" s="24"/>
      <c r="AR1739" s="224" t="s">
        <v>528</v>
      </c>
      <c r="AT1739" s="224" t="s">
        <v>1270</v>
      </c>
      <c r="AU1739" s="224" t="s">
        <v>85</v>
      </c>
      <c r="AY1739" s="3" t="s">
        <v>146</v>
      </c>
      <c r="BE1739" s="225" t="n">
        <f aca="false">IF(N1739="základní",J1739,0)</f>
        <v>0</v>
      </c>
      <c r="BF1739" s="225" t="n">
        <f aca="false">IF(N1739="snížená",J1739,0)</f>
        <v>0</v>
      </c>
      <c r="BG1739" s="225" t="n">
        <f aca="false">IF(N1739="zákl. přenesená",J1739,0)</f>
        <v>0</v>
      </c>
      <c r="BH1739" s="225" t="n">
        <f aca="false">IF(N1739="sníž. přenesená",J1739,0)</f>
        <v>0</v>
      </c>
      <c r="BI1739" s="225" t="n">
        <f aca="false">IF(N1739="nulová",J1739,0)</f>
        <v>0</v>
      </c>
      <c r="BJ1739" s="3" t="s">
        <v>83</v>
      </c>
      <c r="BK1739" s="225" t="n">
        <f aca="false">ROUND(I1739*H1739,2)</f>
        <v>0</v>
      </c>
      <c r="BL1739" s="3" t="s">
        <v>273</v>
      </c>
      <c r="BM1739" s="224" t="s">
        <v>2251</v>
      </c>
    </row>
    <row r="1740" s="31" customFormat="true" ht="24.15" hidden="false" customHeight="true" outlineLevel="0" collapsed="false">
      <c r="A1740" s="24"/>
      <c r="B1740" s="25"/>
      <c r="C1740" s="212" t="s">
        <v>2252</v>
      </c>
      <c r="D1740" s="212" t="s">
        <v>148</v>
      </c>
      <c r="E1740" s="213" t="s">
        <v>2253</v>
      </c>
      <c r="F1740" s="214" t="s">
        <v>2254</v>
      </c>
      <c r="G1740" s="215" t="s">
        <v>227</v>
      </c>
      <c r="H1740" s="216" t="n">
        <v>78.143</v>
      </c>
      <c r="I1740" s="217"/>
      <c r="J1740" s="218" t="n">
        <f aca="false">ROUND(I1740*H1740,2)</f>
        <v>0</v>
      </c>
      <c r="K1740" s="219"/>
      <c r="L1740" s="30"/>
      <c r="M1740" s="220"/>
      <c r="N1740" s="221" t="s">
        <v>40</v>
      </c>
      <c r="O1740" s="74"/>
      <c r="P1740" s="222" t="n">
        <f aca="false">O1740*H1740</f>
        <v>0</v>
      </c>
      <c r="Q1740" s="222" t="n">
        <v>0.00027</v>
      </c>
      <c r="R1740" s="222" t="n">
        <f aca="false">Q1740*H1740</f>
        <v>0.02109861</v>
      </c>
      <c r="S1740" s="222" t="n">
        <v>0</v>
      </c>
      <c r="T1740" s="223" t="n">
        <f aca="false">S1740*H1740</f>
        <v>0</v>
      </c>
      <c r="U1740" s="24"/>
      <c r="V1740" s="24"/>
      <c r="W1740" s="24"/>
      <c r="X1740" s="24"/>
      <c r="Y1740" s="24"/>
      <c r="Z1740" s="24"/>
      <c r="AA1740" s="24"/>
      <c r="AB1740" s="24"/>
      <c r="AC1740" s="24"/>
      <c r="AD1740" s="24"/>
      <c r="AE1740" s="24"/>
      <c r="AR1740" s="224" t="s">
        <v>273</v>
      </c>
      <c r="AT1740" s="224" t="s">
        <v>148</v>
      </c>
      <c r="AU1740" s="224" t="s">
        <v>85</v>
      </c>
      <c r="AY1740" s="3" t="s">
        <v>146</v>
      </c>
      <c r="BE1740" s="225" t="n">
        <f aca="false">IF(N1740="základní",J1740,0)</f>
        <v>0</v>
      </c>
      <c r="BF1740" s="225" t="n">
        <f aca="false">IF(N1740="snížená",J1740,0)</f>
        <v>0</v>
      </c>
      <c r="BG1740" s="225" t="n">
        <f aca="false">IF(N1740="zákl. přenesená",J1740,0)</f>
        <v>0</v>
      </c>
      <c r="BH1740" s="225" t="n">
        <f aca="false">IF(N1740="sníž. přenesená",J1740,0)</f>
        <v>0</v>
      </c>
      <c r="BI1740" s="225" t="n">
        <f aca="false">IF(N1740="nulová",J1740,0)</f>
        <v>0</v>
      </c>
      <c r="BJ1740" s="3" t="s">
        <v>83</v>
      </c>
      <c r="BK1740" s="225" t="n">
        <f aca="false">ROUND(I1740*H1740,2)</f>
        <v>0</v>
      </c>
      <c r="BL1740" s="3" t="s">
        <v>273</v>
      </c>
      <c r="BM1740" s="224" t="s">
        <v>2255</v>
      </c>
    </row>
    <row r="1741" s="226" customFormat="true" ht="12.8" hidden="false" customHeight="false" outlineLevel="0" collapsed="false">
      <c r="B1741" s="227"/>
      <c r="C1741" s="228"/>
      <c r="D1741" s="229" t="s">
        <v>154</v>
      </c>
      <c r="E1741" s="230"/>
      <c r="F1741" s="231" t="s">
        <v>2256</v>
      </c>
      <c r="G1741" s="228"/>
      <c r="H1741" s="232" t="n">
        <v>15.4</v>
      </c>
      <c r="I1741" s="233"/>
      <c r="J1741" s="228"/>
      <c r="K1741" s="228"/>
      <c r="L1741" s="234"/>
      <c r="M1741" s="235"/>
      <c r="N1741" s="236"/>
      <c r="O1741" s="236"/>
      <c r="P1741" s="236"/>
      <c r="Q1741" s="236"/>
      <c r="R1741" s="236"/>
      <c r="S1741" s="236"/>
      <c r="T1741" s="237"/>
      <c r="AT1741" s="238" t="s">
        <v>154</v>
      </c>
      <c r="AU1741" s="238" t="s">
        <v>85</v>
      </c>
      <c r="AV1741" s="226" t="s">
        <v>85</v>
      </c>
      <c r="AW1741" s="226" t="s">
        <v>31</v>
      </c>
      <c r="AX1741" s="226" t="s">
        <v>75</v>
      </c>
      <c r="AY1741" s="238" t="s">
        <v>146</v>
      </c>
    </row>
    <row r="1742" s="226" customFormat="true" ht="12.8" hidden="false" customHeight="false" outlineLevel="0" collapsed="false">
      <c r="B1742" s="227"/>
      <c r="C1742" s="228"/>
      <c r="D1742" s="229" t="s">
        <v>154</v>
      </c>
      <c r="E1742" s="230"/>
      <c r="F1742" s="231" t="s">
        <v>2257</v>
      </c>
      <c r="G1742" s="228"/>
      <c r="H1742" s="232" t="n">
        <v>8.4</v>
      </c>
      <c r="I1742" s="233"/>
      <c r="J1742" s="228"/>
      <c r="K1742" s="228"/>
      <c r="L1742" s="234"/>
      <c r="M1742" s="235"/>
      <c r="N1742" s="236"/>
      <c r="O1742" s="236"/>
      <c r="P1742" s="236"/>
      <c r="Q1742" s="236"/>
      <c r="R1742" s="236"/>
      <c r="S1742" s="236"/>
      <c r="T1742" s="237"/>
      <c r="AT1742" s="238" t="s">
        <v>154</v>
      </c>
      <c r="AU1742" s="238" t="s">
        <v>85</v>
      </c>
      <c r="AV1742" s="226" t="s">
        <v>85</v>
      </c>
      <c r="AW1742" s="226" t="s">
        <v>31</v>
      </c>
      <c r="AX1742" s="226" t="s">
        <v>75</v>
      </c>
      <c r="AY1742" s="238" t="s">
        <v>146</v>
      </c>
    </row>
    <row r="1743" s="226" customFormat="true" ht="12.8" hidden="false" customHeight="false" outlineLevel="0" collapsed="false">
      <c r="B1743" s="227"/>
      <c r="C1743" s="228"/>
      <c r="D1743" s="229" t="s">
        <v>154</v>
      </c>
      <c r="E1743" s="230"/>
      <c r="F1743" s="231" t="s">
        <v>2258</v>
      </c>
      <c r="G1743" s="228"/>
      <c r="H1743" s="232" t="n">
        <v>5.88</v>
      </c>
      <c r="I1743" s="233"/>
      <c r="J1743" s="228"/>
      <c r="K1743" s="228"/>
      <c r="L1743" s="234"/>
      <c r="M1743" s="235"/>
      <c r="N1743" s="236"/>
      <c r="O1743" s="236"/>
      <c r="P1743" s="236"/>
      <c r="Q1743" s="236"/>
      <c r="R1743" s="236"/>
      <c r="S1743" s="236"/>
      <c r="T1743" s="237"/>
      <c r="AT1743" s="238" t="s">
        <v>154</v>
      </c>
      <c r="AU1743" s="238" t="s">
        <v>85</v>
      </c>
      <c r="AV1743" s="226" t="s">
        <v>85</v>
      </c>
      <c r="AW1743" s="226" t="s">
        <v>31</v>
      </c>
      <c r="AX1743" s="226" t="s">
        <v>75</v>
      </c>
      <c r="AY1743" s="238" t="s">
        <v>146</v>
      </c>
    </row>
    <row r="1744" s="226" customFormat="true" ht="12.8" hidden="false" customHeight="false" outlineLevel="0" collapsed="false">
      <c r="B1744" s="227"/>
      <c r="C1744" s="228"/>
      <c r="D1744" s="229" t="s">
        <v>154</v>
      </c>
      <c r="E1744" s="230"/>
      <c r="F1744" s="231" t="s">
        <v>2259</v>
      </c>
      <c r="G1744" s="228"/>
      <c r="H1744" s="232" t="n">
        <v>8.775</v>
      </c>
      <c r="I1744" s="233"/>
      <c r="J1744" s="228"/>
      <c r="K1744" s="228"/>
      <c r="L1744" s="234"/>
      <c r="M1744" s="235"/>
      <c r="N1744" s="236"/>
      <c r="O1744" s="236"/>
      <c r="P1744" s="236"/>
      <c r="Q1744" s="236"/>
      <c r="R1744" s="236"/>
      <c r="S1744" s="236"/>
      <c r="T1744" s="237"/>
      <c r="AT1744" s="238" t="s">
        <v>154</v>
      </c>
      <c r="AU1744" s="238" t="s">
        <v>85</v>
      </c>
      <c r="AV1744" s="226" t="s">
        <v>85</v>
      </c>
      <c r="AW1744" s="226" t="s">
        <v>31</v>
      </c>
      <c r="AX1744" s="226" t="s">
        <v>75</v>
      </c>
      <c r="AY1744" s="238" t="s">
        <v>146</v>
      </c>
    </row>
    <row r="1745" s="226" customFormat="true" ht="12.8" hidden="false" customHeight="false" outlineLevel="0" collapsed="false">
      <c r="B1745" s="227"/>
      <c r="C1745" s="228"/>
      <c r="D1745" s="229" t="s">
        <v>154</v>
      </c>
      <c r="E1745" s="230"/>
      <c r="F1745" s="231" t="s">
        <v>2260</v>
      </c>
      <c r="G1745" s="228"/>
      <c r="H1745" s="232" t="n">
        <v>3.413</v>
      </c>
      <c r="I1745" s="233"/>
      <c r="J1745" s="228"/>
      <c r="K1745" s="228"/>
      <c r="L1745" s="234"/>
      <c r="M1745" s="235"/>
      <c r="N1745" s="236"/>
      <c r="O1745" s="236"/>
      <c r="P1745" s="236"/>
      <c r="Q1745" s="236"/>
      <c r="R1745" s="236"/>
      <c r="S1745" s="236"/>
      <c r="T1745" s="237"/>
      <c r="AT1745" s="238" t="s">
        <v>154</v>
      </c>
      <c r="AU1745" s="238" t="s">
        <v>85</v>
      </c>
      <c r="AV1745" s="226" t="s">
        <v>85</v>
      </c>
      <c r="AW1745" s="226" t="s">
        <v>31</v>
      </c>
      <c r="AX1745" s="226" t="s">
        <v>75</v>
      </c>
      <c r="AY1745" s="238" t="s">
        <v>146</v>
      </c>
    </row>
    <row r="1746" s="226" customFormat="true" ht="12.8" hidden="false" customHeight="false" outlineLevel="0" collapsed="false">
      <c r="B1746" s="227"/>
      <c r="C1746" s="228"/>
      <c r="D1746" s="229" t="s">
        <v>154</v>
      </c>
      <c r="E1746" s="230"/>
      <c r="F1746" s="231" t="s">
        <v>2261</v>
      </c>
      <c r="G1746" s="228"/>
      <c r="H1746" s="232" t="n">
        <v>8.775</v>
      </c>
      <c r="I1746" s="233"/>
      <c r="J1746" s="228"/>
      <c r="K1746" s="228"/>
      <c r="L1746" s="234"/>
      <c r="M1746" s="235"/>
      <c r="N1746" s="236"/>
      <c r="O1746" s="236"/>
      <c r="P1746" s="236"/>
      <c r="Q1746" s="236"/>
      <c r="R1746" s="236"/>
      <c r="S1746" s="236"/>
      <c r="T1746" s="237"/>
      <c r="AT1746" s="238" t="s">
        <v>154</v>
      </c>
      <c r="AU1746" s="238" t="s">
        <v>85</v>
      </c>
      <c r="AV1746" s="226" t="s">
        <v>85</v>
      </c>
      <c r="AW1746" s="226" t="s">
        <v>31</v>
      </c>
      <c r="AX1746" s="226" t="s">
        <v>75</v>
      </c>
      <c r="AY1746" s="238" t="s">
        <v>146</v>
      </c>
    </row>
    <row r="1747" s="226" customFormat="true" ht="12.8" hidden="false" customHeight="false" outlineLevel="0" collapsed="false">
      <c r="B1747" s="227"/>
      <c r="C1747" s="228"/>
      <c r="D1747" s="229" t="s">
        <v>154</v>
      </c>
      <c r="E1747" s="230"/>
      <c r="F1747" s="231" t="s">
        <v>2262</v>
      </c>
      <c r="G1747" s="228"/>
      <c r="H1747" s="232" t="n">
        <v>3.344</v>
      </c>
      <c r="I1747" s="233"/>
      <c r="J1747" s="228"/>
      <c r="K1747" s="228"/>
      <c r="L1747" s="234"/>
      <c r="M1747" s="235"/>
      <c r="N1747" s="236"/>
      <c r="O1747" s="236"/>
      <c r="P1747" s="236"/>
      <c r="Q1747" s="236"/>
      <c r="R1747" s="236"/>
      <c r="S1747" s="236"/>
      <c r="T1747" s="237"/>
      <c r="AT1747" s="238" t="s">
        <v>154</v>
      </c>
      <c r="AU1747" s="238" t="s">
        <v>85</v>
      </c>
      <c r="AV1747" s="226" t="s">
        <v>85</v>
      </c>
      <c r="AW1747" s="226" t="s">
        <v>31</v>
      </c>
      <c r="AX1747" s="226" t="s">
        <v>75</v>
      </c>
      <c r="AY1747" s="238" t="s">
        <v>146</v>
      </c>
    </row>
    <row r="1748" s="226" customFormat="true" ht="12.8" hidden="false" customHeight="false" outlineLevel="0" collapsed="false">
      <c r="B1748" s="227"/>
      <c r="C1748" s="228"/>
      <c r="D1748" s="229" t="s">
        <v>154</v>
      </c>
      <c r="E1748" s="230"/>
      <c r="F1748" s="231" t="s">
        <v>2263</v>
      </c>
      <c r="G1748" s="228"/>
      <c r="H1748" s="232" t="n">
        <v>2.658</v>
      </c>
      <c r="I1748" s="233"/>
      <c r="J1748" s="228"/>
      <c r="K1748" s="228"/>
      <c r="L1748" s="234"/>
      <c r="M1748" s="235"/>
      <c r="N1748" s="236"/>
      <c r="O1748" s="236"/>
      <c r="P1748" s="236"/>
      <c r="Q1748" s="236"/>
      <c r="R1748" s="236"/>
      <c r="S1748" s="236"/>
      <c r="T1748" s="237"/>
      <c r="AT1748" s="238" t="s">
        <v>154</v>
      </c>
      <c r="AU1748" s="238" t="s">
        <v>85</v>
      </c>
      <c r="AV1748" s="226" t="s">
        <v>85</v>
      </c>
      <c r="AW1748" s="226" t="s">
        <v>31</v>
      </c>
      <c r="AX1748" s="226" t="s">
        <v>75</v>
      </c>
      <c r="AY1748" s="238" t="s">
        <v>146</v>
      </c>
    </row>
    <row r="1749" s="226" customFormat="true" ht="12.8" hidden="false" customHeight="false" outlineLevel="0" collapsed="false">
      <c r="B1749" s="227"/>
      <c r="C1749" s="228"/>
      <c r="D1749" s="229" t="s">
        <v>154</v>
      </c>
      <c r="E1749" s="230"/>
      <c r="F1749" s="231" t="s">
        <v>2264</v>
      </c>
      <c r="G1749" s="228"/>
      <c r="H1749" s="232" t="n">
        <v>2.658</v>
      </c>
      <c r="I1749" s="233"/>
      <c r="J1749" s="228"/>
      <c r="K1749" s="228"/>
      <c r="L1749" s="234"/>
      <c r="M1749" s="235"/>
      <c r="N1749" s="236"/>
      <c r="O1749" s="236"/>
      <c r="P1749" s="236"/>
      <c r="Q1749" s="236"/>
      <c r="R1749" s="236"/>
      <c r="S1749" s="236"/>
      <c r="T1749" s="237"/>
      <c r="AT1749" s="238" t="s">
        <v>154</v>
      </c>
      <c r="AU1749" s="238" t="s">
        <v>85</v>
      </c>
      <c r="AV1749" s="226" t="s">
        <v>85</v>
      </c>
      <c r="AW1749" s="226" t="s">
        <v>31</v>
      </c>
      <c r="AX1749" s="226" t="s">
        <v>75</v>
      </c>
      <c r="AY1749" s="238" t="s">
        <v>146</v>
      </c>
    </row>
    <row r="1750" s="226" customFormat="true" ht="12.8" hidden="false" customHeight="false" outlineLevel="0" collapsed="false">
      <c r="B1750" s="227"/>
      <c r="C1750" s="228"/>
      <c r="D1750" s="229" t="s">
        <v>154</v>
      </c>
      <c r="E1750" s="230"/>
      <c r="F1750" s="231" t="s">
        <v>2265</v>
      </c>
      <c r="G1750" s="228"/>
      <c r="H1750" s="232" t="n">
        <v>2.856</v>
      </c>
      <c r="I1750" s="233"/>
      <c r="J1750" s="228"/>
      <c r="K1750" s="228"/>
      <c r="L1750" s="234"/>
      <c r="M1750" s="235"/>
      <c r="N1750" s="236"/>
      <c r="O1750" s="236"/>
      <c r="P1750" s="236"/>
      <c r="Q1750" s="236"/>
      <c r="R1750" s="236"/>
      <c r="S1750" s="236"/>
      <c r="T1750" s="237"/>
      <c r="AT1750" s="238" t="s">
        <v>154</v>
      </c>
      <c r="AU1750" s="238" t="s">
        <v>85</v>
      </c>
      <c r="AV1750" s="226" t="s">
        <v>85</v>
      </c>
      <c r="AW1750" s="226" t="s">
        <v>31</v>
      </c>
      <c r="AX1750" s="226" t="s">
        <v>75</v>
      </c>
      <c r="AY1750" s="238" t="s">
        <v>146</v>
      </c>
    </row>
    <row r="1751" s="226" customFormat="true" ht="12.8" hidden="false" customHeight="false" outlineLevel="0" collapsed="false">
      <c r="B1751" s="227"/>
      <c r="C1751" s="228"/>
      <c r="D1751" s="229" t="s">
        <v>154</v>
      </c>
      <c r="E1751" s="230"/>
      <c r="F1751" s="231" t="s">
        <v>2266</v>
      </c>
      <c r="G1751" s="228"/>
      <c r="H1751" s="232" t="n">
        <v>5.712</v>
      </c>
      <c r="I1751" s="233"/>
      <c r="J1751" s="228"/>
      <c r="K1751" s="228"/>
      <c r="L1751" s="234"/>
      <c r="M1751" s="235"/>
      <c r="N1751" s="236"/>
      <c r="O1751" s="236"/>
      <c r="P1751" s="236"/>
      <c r="Q1751" s="236"/>
      <c r="R1751" s="236"/>
      <c r="S1751" s="236"/>
      <c r="T1751" s="237"/>
      <c r="AT1751" s="238" t="s">
        <v>154</v>
      </c>
      <c r="AU1751" s="238" t="s">
        <v>85</v>
      </c>
      <c r="AV1751" s="226" t="s">
        <v>85</v>
      </c>
      <c r="AW1751" s="226" t="s">
        <v>31</v>
      </c>
      <c r="AX1751" s="226" t="s">
        <v>75</v>
      </c>
      <c r="AY1751" s="238" t="s">
        <v>146</v>
      </c>
    </row>
    <row r="1752" s="226" customFormat="true" ht="12.8" hidden="false" customHeight="false" outlineLevel="0" collapsed="false">
      <c r="B1752" s="227"/>
      <c r="C1752" s="228"/>
      <c r="D1752" s="229" t="s">
        <v>154</v>
      </c>
      <c r="E1752" s="230"/>
      <c r="F1752" s="231" t="s">
        <v>2267</v>
      </c>
      <c r="G1752" s="228"/>
      <c r="H1752" s="232" t="n">
        <v>7.872</v>
      </c>
      <c r="I1752" s="233"/>
      <c r="J1752" s="228"/>
      <c r="K1752" s="228"/>
      <c r="L1752" s="234"/>
      <c r="M1752" s="235"/>
      <c r="N1752" s="236"/>
      <c r="O1752" s="236"/>
      <c r="P1752" s="236"/>
      <c r="Q1752" s="236"/>
      <c r="R1752" s="236"/>
      <c r="S1752" s="236"/>
      <c r="T1752" s="237"/>
      <c r="AT1752" s="238" t="s">
        <v>154</v>
      </c>
      <c r="AU1752" s="238" t="s">
        <v>85</v>
      </c>
      <c r="AV1752" s="226" t="s">
        <v>85</v>
      </c>
      <c r="AW1752" s="226" t="s">
        <v>31</v>
      </c>
      <c r="AX1752" s="226" t="s">
        <v>75</v>
      </c>
      <c r="AY1752" s="238" t="s">
        <v>146</v>
      </c>
    </row>
    <row r="1753" s="226" customFormat="true" ht="12.8" hidden="false" customHeight="false" outlineLevel="0" collapsed="false">
      <c r="B1753" s="227"/>
      <c r="C1753" s="228"/>
      <c r="D1753" s="229" t="s">
        <v>154</v>
      </c>
      <c r="E1753" s="230"/>
      <c r="F1753" s="231" t="s">
        <v>2268</v>
      </c>
      <c r="G1753" s="228"/>
      <c r="H1753" s="232" t="n">
        <v>2.4</v>
      </c>
      <c r="I1753" s="233"/>
      <c r="J1753" s="228"/>
      <c r="K1753" s="228"/>
      <c r="L1753" s="234"/>
      <c r="M1753" s="235"/>
      <c r="N1753" s="236"/>
      <c r="O1753" s="236"/>
      <c r="P1753" s="236"/>
      <c r="Q1753" s="236"/>
      <c r="R1753" s="236"/>
      <c r="S1753" s="236"/>
      <c r="T1753" s="237"/>
      <c r="AT1753" s="238" t="s">
        <v>154</v>
      </c>
      <c r="AU1753" s="238" t="s">
        <v>85</v>
      </c>
      <c r="AV1753" s="226" t="s">
        <v>85</v>
      </c>
      <c r="AW1753" s="226" t="s">
        <v>31</v>
      </c>
      <c r="AX1753" s="226" t="s">
        <v>75</v>
      </c>
      <c r="AY1753" s="238" t="s">
        <v>146</v>
      </c>
    </row>
    <row r="1754" s="239" customFormat="true" ht="12.8" hidden="false" customHeight="false" outlineLevel="0" collapsed="false">
      <c r="B1754" s="240"/>
      <c r="C1754" s="241"/>
      <c r="D1754" s="229" t="s">
        <v>154</v>
      </c>
      <c r="E1754" s="242"/>
      <c r="F1754" s="243" t="s">
        <v>159</v>
      </c>
      <c r="G1754" s="241"/>
      <c r="H1754" s="244" t="n">
        <v>78.143</v>
      </c>
      <c r="I1754" s="245"/>
      <c r="J1754" s="241"/>
      <c r="K1754" s="241"/>
      <c r="L1754" s="246"/>
      <c r="M1754" s="247"/>
      <c r="N1754" s="248"/>
      <c r="O1754" s="248"/>
      <c r="P1754" s="248"/>
      <c r="Q1754" s="248"/>
      <c r="R1754" s="248"/>
      <c r="S1754" s="248"/>
      <c r="T1754" s="249"/>
      <c r="AT1754" s="250" t="s">
        <v>154</v>
      </c>
      <c r="AU1754" s="250" t="s">
        <v>85</v>
      </c>
      <c r="AV1754" s="239" t="s">
        <v>152</v>
      </c>
      <c r="AW1754" s="239" t="s">
        <v>31</v>
      </c>
      <c r="AX1754" s="239" t="s">
        <v>83</v>
      </c>
      <c r="AY1754" s="250" t="s">
        <v>146</v>
      </c>
    </row>
    <row r="1755" s="31" customFormat="true" ht="49.05" hidden="false" customHeight="true" outlineLevel="0" collapsed="false">
      <c r="A1755" s="24"/>
      <c r="B1755" s="25"/>
      <c r="C1755" s="263" t="s">
        <v>2269</v>
      </c>
      <c r="D1755" s="263" t="s">
        <v>1270</v>
      </c>
      <c r="E1755" s="264" t="s">
        <v>2270</v>
      </c>
      <c r="F1755" s="265" t="s">
        <v>2271</v>
      </c>
      <c r="G1755" s="266" t="s">
        <v>1596</v>
      </c>
      <c r="H1755" s="267" t="n">
        <v>4</v>
      </c>
      <c r="I1755" s="268"/>
      <c r="J1755" s="269" t="n">
        <f aca="false">ROUND(I1755*H1755,2)</f>
        <v>0</v>
      </c>
      <c r="K1755" s="270"/>
      <c r="L1755" s="271"/>
      <c r="M1755" s="272"/>
      <c r="N1755" s="273" t="s">
        <v>40</v>
      </c>
      <c r="O1755" s="74"/>
      <c r="P1755" s="222" t="n">
        <f aca="false">O1755*H1755</f>
        <v>0</v>
      </c>
      <c r="Q1755" s="222" t="n">
        <v>0</v>
      </c>
      <c r="R1755" s="222" t="n">
        <f aca="false">Q1755*H1755</f>
        <v>0</v>
      </c>
      <c r="S1755" s="222" t="n">
        <v>0</v>
      </c>
      <c r="T1755" s="223" t="n">
        <f aca="false">S1755*H1755</f>
        <v>0</v>
      </c>
      <c r="U1755" s="24"/>
      <c r="V1755" s="24"/>
      <c r="W1755" s="24"/>
      <c r="X1755" s="24"/>
      <c r="Y1755" s="24"/>
      <c r="Z1755" s="24"/>
      <c r="AA1755" s="24"/>
      <c r="AB1755" s="24"/>
      <c r="AC1755" s="24"/>
      <c r="AD1755" s="24"/>
      <c r="AE1755" s="24"/>
      <c r="AR1755" s="224" t="s">
        <v>528</v>
      </c>
      <c r="AT1755" s="224" t="s">
        <v>1270</v>
      </c>
      <c r="AU1755" s="224" t="s">
        <v>85</v>
      </c>
      <c r="AY1755" s="3" t="s">
        <v>146</v>
      </c>
      <c r="BE1755" s="225" t="n">
        <f aca="false">IF(N1755="základní",J1755,0)</f>
        <v>0</v>
      </c>
      <c r="BF1755" s="225" t="n">
        <f aca="false">IF(N1755="snížená",J1755,0)</f>
        <v>0</v>
      </c>
      <c r="BG1755" s="225" t="n">
        <f aca="false">IF(N1755="zákl. přenesená",J1755,0)</f>
        <v>0</v>
      </c>
      <c r="BH1755" s="225" t="n">
        <f aca="false">IF(N1755="sníž. přenesená",J1755,0)</f>
        <v>0</v>
      </c>
      <c r="BI1755" s="225" t="n">
        <f aca="false">IF(N1755="nulová",J1755,0)</f>
        <v>0</v>
      </c>
      <c r="BJ1755" s="3" t="s">
        <v>83</v>
      </c>
      <c r="BK1755" s="225" t="n">
        <f aca="false">ROUND(I1755*H1755,2)</f>
        <v>0</v>
      </c>
      <c r="BL1755" s="3" t="s">
        <v>273</v>
      </c>
      <c r="BM1755" s="224" t="s">
        <v>2272</v>
      </c>
    </row>
    <row r="1756" s="31" customFormat="true" ht="37.8" hidden="false" customHeight="true" outlineLevel="0" collapsed="false">
      <c r="A1756" s="24"/>
      <c r="B1756" s="25"/>
      <c r="C1756" s="263" t="s">
        <v>2273</v>
      </c>
      <c r="D1756" s="263" t="s">
        <v>1270</v>
      </c>
      <c r="E1756" s="264" t="s">
        <v>2274</v>
      </c>
      <c r="F1756" s="265" t="s">
        <v>2275</v>
      </c>
      <c r="G1756" s="266" t="s">
        <v>1596</v>
      </c>
      <c r="H1756" s="267" t="n">
        <v>2</v>
      </c>
      <c r="I1756" s="268"/>
      <c r="J1756" s="269" t="n">
        <f aca="false">ROUND(I1756*H1756,2)</f>
        <v>0</v>
      </c>
      <c r="K1756" s="270"/>
      <c r="L1756" s="271"/>
      <c r="M1756" s="272"/>
      <c r="N1756" s="273" t="s">
        <v>40</v>
      </c>
      <c r="O1756" s="74"/>
      <c r="P1756" s="222" t="n">
        <f aca="false">O1756*H1756</f>
        <v>0</v>
      </c>
      <c r="Q1756" s="222" t="n">
        <v>0</v>
      </c>
      <c r="R1756" s="222" t="n">
        <f aca="false">Q1756*H1756</f>
        <v>0</v>
      </c>
      <c r="S1756" s="222" t="n">
        <v>0</v>
      </c>
      <c r="T1756" s="223" t="n">
        <f aca="false">S1756*H1756</f>
        <v>0</v>
      </c>
      <c r="U1756" s="24"/>
      <c r="V1756" s="24"/>
      <c r="W1756" s="24"/>
      <c r="X1756" s="24"/>
      <c r="Y1756" s="24"/>
      <c r="Z1756" s="24"/>
      <c r="AA1756" s="24"/>
      <c r="AB1756" s="24"/>
      <c r="AC1756" s="24"/>
      <c r="AD1756" s="24"/>
      <c r="AE1756" s="24"/>
      <c r="AR1756" s="224" t="s">
        <v>528</v>
      </c>
      <c r="AT1756" s="224" t="s">
        <v>1270</v>
      </c>
      <c r="AU1756" s="224" t="s">
        <v>85</v>
      </c>
      <c r="AY1756" s="3" t="s">
        <v>146</v>
      </c>
      <c r="BE1756" s="225" t="n">
        <f aca="false">IF(N1756="základní",J1756,0)</f>
        <v>0</v>
      </c>
      <c r="BF1756" s="225" t="n">
        <f aca="false">IF(N1756="snížená",J1756,0)</f>
        <v>0</v>
      </c>
      <c r="BG1756" s="225" t="n">
        <f aca="false">IF(N1756="zákl. přenesená",J1756,0)</f>
        <v>0</v>
      </c>
      <c r="BH1756" s="225" t="n">
        <f aca="false">IF(N1756="sníž. přenesená",J1756,0)</f>
        <v>0</v>
      </c>
      <c r="BI1756" s="225" t="n">
        <f aca="false">IF(N1756="nulová",J1756,0)</f>
        <v>0</v>
      </c>
      <c r="BJ1756" s="3" t="s">
        <v>83</v>
      </c>
      <c r="BK1756" s="225" t="n">
        <f aca="false">ROUND(I1756*H1756,2)</f>
        <v>0</v>
      </c>
      <c r="BL1756" s="3" t="s">
        <v>273</v>
      </c>
      <c r="BM1756" s="224" t="s">
        <v>2276</v>
      </c>
    </row>
    <row r="1757" s="31" customFormat="true" ht="37.8" hidden="false" customHeight="true" outlineLevel="0" collapsed="false">
      <c r="A1757" s="24"/>
      <c r="B1757" s="25"/>
      <c r="C1757" s="263" t="s">
        <v>2277</v>
      </c>
      <c r="D1757" s="263" t="s">
        <v>1270</v>
      </c>
      <c r="E1757" s="264" t="s">
        <v>2278</v>
      </c>
      <c r="F1757" s="265" t="s">
        <v>2279</v>
      </c>
      <c r="G1757" s="266" t="s">
        <v>1596</v>
      </c>
      <c r="H1757" s="267" t="n">
        <v>2</v>
      </c>
      <c r="I1757" s="268"/>
      <c r="J1757" s="269" t="n">
        <f aca="false">ROUND(I1757*H1757,2)</f>
        <v>0</v>
      </c>
      <c r="K1757" s="270"/>
      <c r="L1757" s="271"/>
      <c r="M1757" s="272"/>
      <c r="N1757" s="273" t="s">
        <v>40</v>
      </c>
      <c r="O1757" s="74"/>
      <c r="P1757" s="222" t="n">
        <f aca="false">O1757*H1757</f>
        <v>0</v>
      </c>
      <c r="Q1757" s="222" t="n">
        <v>0</v>
      </c>
      <c r="R1757" s="222" t="n">
        <f aca="false">Q1757*H1757</f>
        <v>0</v>
      </c>
      <c r="S1757" s="222" t="n">
        <v>0</v>
      </c>
      <c r="T1757" s="223" t="n">
        <f aca="false">S1757*H1757</f>
        <v>0</v>
      </c>
      <c r="U1757" s="24"/>
      <c r="V1757" s="24"/>
      <c r="W1757" s="24"/>
      <c r="X1757" s="24"/>
      <c r="Y1757" s="24"/>
      <c r="Z1757" s="24"/>
      <c r="AA1757" s="24"/>
      <c r="AB1757" s="24"/>
      <c r="AC1757" s="24"/>
      <c r="AD1757" s="24"/>
      <c r="AE1757" s="24"/>
      <c r="AR1757" s="224" t="s">
        <v>528</v>
      </c>
      <c r="AT1757" s="224" t="s">
        <v>1270</v>
      </c>
      <c r="AU1757" s="224" t="s">
        <v>85</v>
      </c>
      <c r="AY1757" s="3" t="s">
        <v>146</v>
      </c>
      <c r="BE1757" s="225" t="n">
        <f aca="false">IF(N1757="základní",J1757,0)</f>
        <v>0</v>
      </c>
      <c r="BF1757" s="225" t="n">
        <f aca="false">IF(N1757="snížená",J1757,0)</f>
        <v>0</v>
      </c>
      <c r="BG1757" s="225" t="n">
        <f aca="false">IF(N1757="zákl. přenesená",J1757,0)</f>
        <v>0</v>
      </c>
      <c r="BH1757" s="225" t="n">
        <f aca="false">IF(N1757="sníž. přenesená",J1757,0)</f>
        <v>0</v>
      </c>
      <c r="BI1757" s="225" t="n">
        <f aca="false">IF(N1757="nulová",J1757,0)</f>
        <v>0</v>
      </c>
      <c r="BJ1757" s="3" t="s">
        <v>83</v>
      </c>
      <c r="BK1757" s="225" t="n">
        <f aca="false">ROUND(I1757*H1757,2)</f>
        <v>0</v>
      </c>
      <c r="BL1757" s="3" t="s">
        <v>273</v>
      </c>
      <c r="BM1757" s="224" t="s">
        <v>2280</v>
      </c>
    </row>
    <row r="1758" s="31" customFormat="true" ht="37.8" hidden="false" customHeight="true" outlineLevel="0" collapsed="false">
      <c r="A1758" s="24"/>
      <c r="B1758" s="25"/>
      <c r="C1758" s="263" t="s">
        <v>2281</v>
      </c>
      <c r="D1758" s="263" t="s">
        <v>1270</v>
      </c>
      <c r="E1758" s="264" t="s">
        <v>2282</v>
      </c>
      <c r="F1758" s="265" t="s">
        <v>2283</v>
      </c>
      <c r="G1758" s="266" t="s">
        <v>1596</v>
      </c>
      <c r="H1758" s="267" t="n">
        <v>3</v>
      </c>
      <c r="I1758" s="268"/>
      <c r="J1758" s="269" t="n">
        <f aca="false">ROUND(I1758*H1758,2)</f>
        <v>0</v>
      </c>
      <c r="K1758" s="270"/>
      <c r="L1758" s="271"/>
      <c r="M1758" s="272"/>
      <c r="N1758" s="273" t="s">
        <v>40</v>
      </c>
      <c r="O1758" s="74"/>
      <c r="P1758" s="222" t="n">
        <f aca="false">O1758*H1758</f>
        <v>0</v>
      </c>
      <c r="Q1758" s="222" t="n">
        <v>0</v>
      </c>
      <c r="R1758" s="222" t="n">
        <f aca="false">Q1758*H1758</f>
        <v>0</v>
      </c>
      <c r="S1758" s="222" t="n">
        <v>0</v>
      </c>
      <c r="T1758" s="223" t="n">
        <f aca="false">S1758*H1758</f>
        <v>0</v>
      </c>
      <c r="U1758" s="24"/>
      <c r="V1758" s="24"/>
      <c r="W1758" s="24"/>
      <c r="X1758" s="24"/>
      <c r="Y1758" s="24"/>
      <c r="Z1758" s="24"/>
      <c r="AA1758" s="24"/>
      <c r="AB1758" s="24"/>
      <c r="AC1758" s="24"/>
      <c r="AD1758" s="24"/>
      <c r="AE1758" s="24"/>
      <c r="AR1758" s="224" t="s">
        <v>528</v>
      </c>
      <c r="AT1758" s="224" t="s">
        <v>1270</v>
      </c>
      <c r="AU1758" s="224" t="s">
        <v>85</v>
      </c>
      <c r="AY1758" s="3" t="s">
        <v>146</v>
      </c>
      <c r="BE1758" s="225" t="n">
        <f aca="false">IF(N1758="základní",J1758,0)</f>
        <v>0</v>
      </c>
      <c r="BF1758" s="225" t="n">
        <f aca="false">IF(N1758="snížená",J1758,0)</f>
        <v>0</v>
      </c>
      <c r="BG1758" s="225" t="n">
        <f aca="false">IF(N1758="zákl. přenesená",J1758,0)</f>
        <v>0</v>
      </c>
      <c r="BH1758" s="225" t="n">
        <f aca="false">IF(N1758="sníž. přenesená",J1758,0)</f>
        <v>0</v>
      </c>
      <c r="BI1758" s="225" t="n">
        <f aca="false">IF(N1758="nulová",J1758,0)</f>
        <v>0</v>
      </c>
      <c r="BJ1758" s="3" t="s">
        <v>83</v>
      </c>
      <c r="BK1758" s="225" t="n">
        <f aca="false">ROUND(I1758*H1758,2)</f>
        <v>0</v>
      </c>
      <c r="BL1758" s="3" t="s">
        <v>273</v>
      </c>
      <c r="BM1758" s="224" t="s">
        <v>2284</v>
      </c>
    </row>
    <row r="1759" s="31" customFormat="true" ht="37.8" hidden="false" customHeight="true" outlineLevel="0" collapsed="false">
      <c r="A1759" s="24"/>
      <c r="B1759" s="25"/>
      <c r="C1759" s="212" t="s">
        <v>2285</v>
      </c>
      <c r="D1759" s="212" t="s">
        <v>148</v>
      </c>
      <c r="E1759" s="213" t="s">
        <v>2286</v>
      </c>
      <c r="F1759" s="214" t="s">
        <v>2287</v>
      </c>
      <c r="G1759" s="215" t="s">
        <v>1596</v>
      </c>
      <c r="H1759" s="216" t="n">
        <v>2</v>
      </c>
      <c r="I1759" s="217"/>
      <c r="J1759" s="218" t="n">
        <f aca="false">ROUND(I1759*H1759,2)</f>
        <v>0</v>
      </c>
      <c r="K1759" s="219"/>
      <c r="L1759" s="30"/>
      <c r="M1759" s="220"/>
      <c r="N1759" s="221" t="s">
        <v>40</v>
      </c>
      <c r="O1759" s="74"/>
      <c r="P1759" s="222" t="n">
        <f aca="false">O1759*H1759</f>
        <v>0</v>
      </c>
      <c r="Q1759" s="222" t="n">
        <v>0</v>
      </c>
      <c r="R1759" s="222" t="n">
        <f aca="false">Q1759*H1759</f>
        <v>0</v>
      </c>
      <c r="S1759" s="222" t="n">
        <v>0</v>
      </c>
      <c r="T1759" s="223" t="n">
        <f aca="false">S1759*H1759</f>
        <v>0</v>
      </c>
      <c r="U1759" s="24"/>
      <c r="V1759" s="24"/>
      <c r="W1759" s="24"/>
      <c r="X1759" s="24"/>
      <c r="Y1759" s="24"/>
      <c r="Z1759" s="24"/>
      <c r="AA1759" s="24"/>
      <c r="AB1759" s="24"/>
      <c r="AC1759" s="24"/>
      <c r="AD1759" s="24"/>
      <c r="AE1759" s="24"/>
      <c r="AR1759" s="224" t="s">
        <v>273</v>
      </c>
      <c r="AT1759" s="224" t="s">
        <v>148</v>
      </c>
      <c r="AU1759" s="224" t="s">
        <v>85</v>
      </c>
      <c r="AY1759" s="3" t="s">
        <v>146</v>
      </c>
      <c r="BE1759" s="225" t="n">
        <f aca="false">IF(N1759="základní",J1759,0)</f>
        <v>0</v>
      </c>
      <c r="BF1759" s="225" t="n">
        <f aca="false">IF(N1759="snížená",J1759,0)</f>
        <v>0</v>
      </c>
      <c r="BG1759" s="225" t="n">
        <f aca="false">IF(N1759="zákl. přenesená",J1759,0)</f>
        <v>0</v>
      </c>
      <c r="BH1759" s="225" t="n">
        <f aca="false">IF(N1759="sníž. přenesená",J1759,0)</f>
        <v>0</v>
      </c>
      <c r="BI1759" s="225" t="n">
        <f aca="false">IF(N1759="nulová",J1759,0)</f>
        <v>0</v>
      </c>
      <c r="BJ1759" s="3" t="s">
        <v>83</v>
      </c>
      <c r="BK1759" s="225" t="n">
        <f aca="false">ROUND(I1759*H1759,2)</f>
        <v>0</v>
      </c>
      <c r="BL1759" s="3" t="s">
        <v>273</v>
      </c>
      <c r="BM1759" s="224" t="s">
        <v>2288</v>
      </c>
    </row>
    <row r="1760" s="31" customFormat="true" ht="37.8" hidden="false" customHeight="true" outlineLevel="0" collapsed="false">
      <c r="A1760" s="24"/>
      <c r="B1760" s="25"/>
      <c r="C1760" s="263" t="s">
        <v>2289</v>
      </c>
      <c r="D1760" s="263" t="s">
        <v>1270</v>
      </c>
      <c r="E1760" s="264" t="s">
        <v>2290</v>
      </c>
      <c r="F1760" s="265" t="s">
        <v>2291</v>
      </c>
      <c r="G1760" s="266" t="s">
        <v>1596</v>
      </c>
      <c r="H1760" s="267" t="n">
        <v>1</v>
      </c>
      <c r="I1760" s="268"/>
      <c r="J1760" s="269" t="n">
        <f aca="false">ROUND(I1760*H1760,2)</f>
        <v>0</v>
      </c>
      <c r="K1760" s="270"/>
      <c r="L1760" s="271"/>
      <c r="M1760" s="272"/>
      <c r="N1760" s="273" t="s">
        <v>40</v>
      </c>
      <c r="O1760" s="74"/>
      <c r="P1760" s="222" t="n">
        <f aca="false">O1760*H1760</f>
        <v>0</v>
      </c>
      <c r="Q1760" s="222" t="n">
        <v>0</v>
      </c>
      <c r="R1760" s="222" t="n">
        <f aca="false">Q1760*H1760</f>
        <v>0</v>
      </c>
      <c r="S1760" s="222" t="n">
        <v>0</v>
      </c>
      <c r="T1760" s="223" t="n">
        <f aca="false">S1760*H1760</f>
        <v>0</v>
      </c>
      <c r="U1760" s="24"/>
      <c r="V1760" s="24"/>
      <c r="W1760" s="24"/>
      <c r="X1760" s="24"/>
      <c r="Y1760" s="24"/>
      <c r="Z1760" s="24"/>
      <c r="AA1760" s="24"/>
      <c r="AB1760" s="24"/>
      <c r="AC1760" s="24"/>
      <c r="AD1760" s="24"/>
      <c r="AE1760" s="24"/>
      <c r="AR1760" s="224" t="s">
        <v>528</v>
      </c>
      <c r="AT1760" s="224" t="s">
        <v>1270</v>
      </c>
      <c r="AU1760" s="224" t="s">
        <v>85</v>
      </c>
      <c r="AY1760" s="3" t="s">
        <v>146</v>
      </c>
      <c r="BE1760" s="225" t="n">
        <f aca="false">IF(N1760="základní",J1760,0)</f>
        <v>0</v>
      </c>
      <c r="BF1760" s="225" t="n">
        <f aca="false">IF(N1760="snížená",J1760,0)</f>
        <v>0</v>
      </c>
      <c r="BG1760" s="225" t="n">
        <f aca="false">IF(N1760="zákl. přenesená",J1760,0)</f>
        <v>0</v>
      </c>
      <c r="BH1760" s="225" t="n">
        <f aca="false">IF(N1760="sníž. přenesená",J1760,0)</f>
        <v>0</v>
      </c>
      <c r="BI1760" s="225" t="n">
        <f aca="false">IF(N1760="nulová",J1760,0)</f>
        <v>0</v>
      </c>
      <c r="BJ1760" s="3" t="s">
        <v>83</v>
      </c>
      <c r="BK1760" s="225" t="n">
        <f aca="false">ROUND(I1760*H1760,2)</f>
        <v>0</v>
      </c>
      <c r="BL1760" s="3" t="s">
        <v>273</v>
      </c>
      <c r="BM1760" s="224" t="s">
        <v>2292</v>
      </c>
    </row>
    <row r="1761" s="31" customFormat="true" ht="37.8" hidden="false" customHeight="true" outlineLevel="0" collapsed="false">
      <c r="A1761" s="24"/>
      <c r="B1761" s="25"/>
      <c r="C1761" s="212" t="s">
        <v>2293</v>
      </c>
      <c r="D1761" s="212" t="s">
        <v>148</v>
      </c>
      <c r="E1761" s="213" t="s">
        <v>2294</v>
      </c>
      <c r="F1761" s="214" t="s">
        <v>2295</v>
      </c>
      <c r="G1761" s="215" t="s">
        <v>1596</v>
      </c>
      <c r="H1761" s="216" t="n">
        <v>1</v>
      </c>
      <c r="I1761" s="217"/>
      <c r="J1761" s="218" t="n">
        <f aca="false">ROUND(I1761*H1761,2)</f>
        <v>0</v>
      </c>
      <c r="K1761" s="219"/>
      <c r="L1761" s="30"/>
      <c r="M1761" s="220"/>
      <c r="N1761" s="221" t="s">
        <v>40</v>
      </c>
      <c r="O1761" s="74"/>
      <c r="P1761" s="222" t="n">
        <f aca="false">O1761*H1761</f>
        <v>0</v>
      </c>
      <c r="Q1761" s="222" t="n">
        <v>0</v>
      </c>
      <c r="R1761" s="222" t="n">
        <f aca="false">Q1761*H1761</f>
        <v>0</v>
      </c>
      <c r="S1761" s="222" t="n">
        <v>0</v>
      </c>
      <c r="T1761" s="223" t="n">
        <f aca="false">S1761*H1761</f>
        <v>0</v>
      </c>
      <c r="U1761" s="24"/>
      <c r="V1761" s="24"/>
      <c r="W1761" s="24"/>
      <c r="X1761" s="24"/>
      <c r="Y1761" s="24"/>
      <c r="Z1761" s="24"/>
      <c r="AA1761" s="24"/>
      <c r="AB1761" s="24"/>
      <c r="AC1761" s="24"/>
      <c r="AD1761" s="24"/>
      <c r="AE1761" s="24"/>
      <c r="AR1761" s="224" t="s">
        <v>273</v>
      </c>
      <c r="AT1761" s="224" t="s">
        <v>148</v>
      </c>
      <c r="AU1761" s="224" t="s">
        <v>85</v>
      </c>
      <c r="AY1761" s="3" t="s">
        <v>146</v>
      </c>
      <c r="BE1761" s="225" t="n">
        <f aca="false">IF(N1761="základní",J1761,0)</f>
        <v>0</v>
      </c>
      <c r="BF1761" s="225" t="n">
        <f aca="false">IF(N1761="snížená",J1761,0)</f>
        <v>0</v>
      </c>
      <c r="BG1761" s="225" t="n">
        <f aca="false">IF(N1761="zákl. přenesená",J1761,0)</f>
        <v>0</v>
      </c>
      <c r="BH1761" s="225" t="n">
        <f aca="false">IF(N1761="sníž. přenesená",J1761,0)</f>
        <v>0</v>
      </c>
      <c r="BI1761" s="225" t="n">
        <f aca="false">IF(N1761="nulová",J1761,0)</f>
        <v>0</v>
      </c>
      <c r="BJ1761" s="3" t="s">
        <v>83</v>
      </c>
      <c r="BK1761" s="225" t="n">
        <f aca="false">ROUND(I1761*H1761,2)</f>
        <v>0</v>
      </c>
      <c r="BL1761" s="3" t="s">
        <v>273</v>
      </c>
      <c r="BM1761" s="224" t="s">
        <v>2296</v>
      </c>
    </row>
    <row r="1762" s="31" customFormat="true" ht="37.8" hidden="false" customHeight="true" outlineLevel="0" collapsed="false">
      <c r="A1762" s="24"/>
      <c r="B1762" s="25"/>
      <c r="C1762" s="263" t="s">
        <v>2297</v>
      </c>
      <c r="D1762" s="263" t="s">
        <v>1270</v>
      </c>
      <c r="E1762" s="264" t="s">
        <v>2298</v>
      </c>
      <c r="F1762" s="265" t="s">
        <v>2299</v>
      </c>
      <c r="G1762" s="266" t="s">
        <v>1596</v>
      </c>
      <c r="H1762" s="267" t="n">
        <v>3</v>
      </c>
      <c r="I1762" s="268"/>
      <c r="J1762" s="269" t="n">
        <f aca="false">ROUND(I1762*H1762,2)</f>
        <v>0</v>
      </c>
      <c r="K1762" s="270"/>
      <c r="L1762" s="271"/>
      <c r="M1762" s="272"/>
      <c r="N1762" s="273" t="s">
        <v>40</v>
      </c>
      <c r="O1762" s="74"/>
      <c r="P1762" s="222" t="n">
        <f aca="false">O1762*H1762</f>
        <v>0</v>
      </c>
      <c r="Q1762" s="222" t="n">
        <v>0</v>
      </c>
      <c r="R1762" s="222" t="n">
        <f aca="false">Q1762*H1762</f>
        <v>0</v>
      </c>
      <c r="S1762" s="222" t="n">
        <v>0</v>
      </c>
      <c r="T1762" s="223" t="n">
        <f aca="false">S1762*H1762</f>
        <v>0</v>
      </c>
      <c r="U1762" s="24"/>
      <c r="V1762" s="24"/>
      <c r="W1762" s="24"/>
      <c r="X1762" s="24"/>
      <c r="Y1762" s="24"/>
      <c r="Z1762" s="24"/>
      <c r="AA1762" s="24"/>
      <c r="AB1762" s="24"/>
      <c r="AC1762" s="24"/>
      <c r="AD1762" s="24"/>
      <c r="AE1762" s="24"/>
      <c r="AR1762" s="224" t="s">
        <v>528</v>
      </c>
      <c r="AT1762" s="224" t="s">
        <v>1270</v>
      </c>
      <c r="AU1762" s="224" t="s">
        <v>85</v>
      </c>
      <c r="AY1762" s="3" t="s">
        <v>146</v>
      </c>
      <c r="BE1762" s="225" t="n">
        <f aca="false">IF(N1762="základní",J1762,0)</f>
        <v>0</v>
      </c>
      <c r="BF1762" s="225" t="n">
        <f aca="false">IF(N1762="snížená",J1762,0)</f>
        <v>0</v>
      </c>
      <c r="BG1762" s="225" t="n">
        <f aca="false">IF(N1762="zákl. přenesená",J1762,0)</f>
        <v>0</v>
      </c>
      <c r="BH1762" s="225" t="n">
        <f aca="false">IF(N1762="sníž. přenesená",J1762,0)</f>
        <v>0</v>
      </c>
      <c r="BI1762" s="225" t="n">
        <f aca="false">IF(N1762="nulová",J1762,0)</f>
        <v>0</v>
      </c>
      <c r="BJ1762" s="3" t="s">
        <v>83</v>
      </c>
      <c r="BK1762" s="225" t="n">
        <f aca="false">ROUND(I1762*H1762,2)</f>
        <v>0</v>
      </c>
      <c r="BL1762" s="3" t="s">
        <v>273</v>
      </c>
      <c r="BM1762" s="224" t="s">
        <v>2300</v>
      </c>
    </row>
    <row r="1763" s="31" customFormat="true" ht="37.8" hidden="false" customHeight="true" outlineLevel="0" collapsed="false">
      <c r="A1763" s="24"/>
      <c r="B1763" s="25"/>
      <c r="C1763" s="212" t="s">
        <v>2301</v>
      </c>
      <c r="D1763" s="212" t="s">
        <v>148</v>
      </c>
      <c r="E1763" s="213" t="s">
        <v>2302</v>
      </c>
      <c r="F1763" s="214" t="s">
        <v>2303</v>
      </c>
      <c r="G1763" s="215" t="s">
        <v>1596</v>
      </c>
      <c r="H1763" s="216" t="n">
        <v>2</v>
      </c>
      <c r="I1763" s="217"/>
      <c r="J1763" s="218" t="n">
        <f aca="false">ROUND(I1763*H1763,2)</f>
        <v>0</v>
      </c>
      <c r="K1763" s="219"/>
      <c r="L1763" s="30"/>
      <c r="M1763" s="220"/>
      <c r="N1763" s="221" t="s">
        <v>40</v>
      </c>
      <c r="O1763" s="74"/>
      <c r="P1763" s="222" t="n">
        <f aca="false">O1763*H1763</f>
        <v>0</v>
      </c>
      <c r="Q1763" s="222" t="n">
        <v>0</v>
      </c>
      <c r="R1763" s="222" t="n">
        <f aca="false">Q1763*H1763</f>
        <v>0</v>
      </c>
      <c r="S1763" s="222" t="n">
        <v>0</v>
      </c>
      <c r="T1763" s="223" t="n">
        <f aca="false">S1763*H1763</f>
        <v>0</v>
      </c>
      <c r="U1763" s="24"/>
      <c r="V1763" s="24"/>
      <c r="W1763" s="24"/>
      <c r="X1763" s="24"/>
      <c r="Y1763" s="24"/>
      <c r="Z1763" s="24"/>
      <c r="AA1763" s="24"/>
      <c r="AB1763" s="24"/>
      <c r="AC1763" s="24"/>
      <c r="AD1763" s="24"/>
      <c r="AE1763" s="24"/>
      <c r="AR1763" s="224" t="s">
        <v>273</v>
      </c>
      <c r="AT1763" s="224" t="s">
        <v>148</v>
      </c>
      <c r="AU1763" s="224" t="s">
        <v>85</v>
      </c>
      <c r="AY1763" s="3" t="s">
        <v>146</v>
      </c>
      <c r="BE1763" s="225" t="n">
        <f aca="false">IF(N1763="základní",J1763,0)</f>
        <v>0</v>
      </c>
      <c r="BF1763" s="225" t="n">
        <f aca="false">IF(N1763="snížená",J1763,0)</f>
        <v>0</v>
      </c>
      <c r="BG1763" s="225" t="n">
        <f aca="false">IF(N1763="zákl. přenesená",J1763,0)</f>
        <v>0</v>
      </c>
      <c r="BH1763" s="225" t="n">
        <f aca="false">IF(N1763="sníž. přenesená",J1763,0)</f>
        <v>0</v>
      </c>
      <c r="BI1763" s="225" t="n">
        <f aca="false">IF(N1763="nulová",J1763,0)</f>
        <v>0</v>
      </c>
      <c r="BJ1763" s="3" t="s">
        <v>83</v>
      </c>
      <c r="BK1763" s="225" t="n">
        <f aca="false">ROUND(I1763*H1763,2)</f>
        <v>0</v>
      </c>
      <c r="BL1763" s="3" t="s">
        <v>273</v>
      </c>
      <c r="BM1763" s="224" t="s">
        <v>2304</v>
      </c>
    </row>
    <row r="1764" s="31" customFormat="true" ht="37.8" hidden="false" customHeight="true" outlineLevel="0" collapsed="false">
      <c r="A1764" s="24"/>
      <c r="B1764" s="25"/>
      <c r="C1764" s="263" t="s">
        <v>2305</v>
      </c>
      <c r="D1764" s="263" t="s">
        <v>1270</v>
      </c>
      <c r="E1764" s="264" t="s">
        <v>2306</v>
      </c>
      <c r="F1764" s="265" t="s">
        <v>2307</v>
      </c>
      <c r="G1764" s="266" t="s">
        <v>1596</v>
      </c>
      <c r="H1764" s="267" t="n">
        <v>1</v>
      </c>
      <c r="I1764" s="268"/>
      <c r="J1764" s="269" t="n">
        <f aca="false">ROUND(I1764*H1764,2)</f>
        <v>0</v>
      </c>
      <c r="K1764" s="270"/>
      <c r="L1764" s="271"/>
      <c r="M1764" s="272"/>
      <c r="N1764" s="273" t="s">
        <v>40</v>
      </c>
      <c r="O1764" s="74"/>
      <c r="P1764" s="222" t="n">
        <f aca="false">O1764*H1764</f>
        <v>0</v>
      </c>
      <c r="Q1764" s="222" t="n">
        <v>0</v>
      </c>
      <c r="R1764" s="222" t="n">
        <f aca="false">Q1764*H1764</f>
        <v>0</v>
      </c>
      <c r="S1764" s="222" t="n">
        <v>0</v>
      </c>
      <c r="T1764" s="223" t="n">
        <f aca="false">S1764*H1764</f>
        <v>0</v>
      </c>
      <c r="U1764" s="24"/>
      <c r="V1764" s="24"/>
      <c r="W1764" s="24"/>
      <c r="X1764" s="24"/>
      <c r="Y1764" s="24"/>
      <c r="Z1764" s="24"/>
      <c r="AA1764" s="24"/>
      <c r="AB1764" s="24"/>
      <c r="AC1764" s="24"/>
      <c r="AD1764" s="24"/>
      <c r="AE1764" s="24"/>
      <c r="AR1764" s="224" t="s">
        <v>528</v>
      </c>
      <c r="AT1764" s="224" t="s">
        <v>1270</v>
      </c>
      <c r="AU1764" s="224" t="s">
        <v>85</v>
      </c>
      <c r="AY1764" s="3" t="s">
        <v>146</v>
      </c>
      <c r="BE1764" s="225" t="n">
        <f aca="false">IF(N1764="základní",J1764,0)</f>
        <v>0</v>
      </c>
      <c r="BF1764" s="225" t="n">
        <f aca="false">IF(N1764="snížená",J1764,0)</f>
        <v>0</v>
      </c>
      <c r="BG1764" s="225" t="n">
        <f aca="false">IF(N1764="zákl. přenesená",J1764,0)</f>
        <v>0</v>
      </c>
      <c r="BH1764" s="225" t="n">
        <f aca="false">IF(N1764="sníž. přenesená",J1764,0)</f>
        <v>0</v>
      </c>
      <c r="BI1764" s="225" t="n">
        <f aca="false">IF(N1764="nulová",J1764,0)</f>
        <v>0</v>
      </c>
      <c r="BJ1764" s="3" t="s">
        <v>83</v>
      </c>
      <c r="BK1764" s="225" t="n">
        <f aca="false">ROUND(I1764*H1764,2)</f>
        <v>0</v>
      </c>
      <c r="BL1764" s="3" t="s">
        <v>273</v>
      </c>
      <c r="BM1764" s="224" t="s">
        <v>2308</v>
      </c>
    </row>
    <row r="1765" s="31" customFormat="true" ht="37.8" hidden="false" customHeight="true" outlineLevel="0" collapsed="false">
      <c r="A1765" s="24"/>
      <c r="B1765" s="25"/>
      <c r="C1765" s="212" t="s">
        <v>2309</v>
      </c>
      <c r="D1765" s="212" t="s">
        <v>148</v>
      </c>
      <c r="E1765" s="213" t="s">
        <v>2310</v>
      </c>
      <c r="F1765" s="214" t="s">
        <v>2311</v>
      </c>
      <c r="G1765" s="215" t="s">
        <v>1596</v>
      </c>
      <c r="H1765" s="216" t="n">
        <v>1</v>
      </c>
      <c r="I1765" s="217"/>
      <c r="J1765" s="218" t="n">
        <f aca="false">ROUND(I1765*H1765,2)</f>
        <v>0</v>
      </c>
      <c r="K1765" s="219"/>
      <c r="L1765" s="30"/>
      <c r="M1765" s="220"/>
      <c r="N1765" s="221" t="s">
        <v>40</v>
      </c>
      <c r="O1765" s="74"/>
      <c r="P1765" s="222" t="n">
        <f aca="false">O1765*H1765</f>
        <v>0</v>
      </c>
      <c r="Q1765" s="222" t="n">
        <v>0</v>
      </c>
      <c r="R1765" s="222" t="n">
        <f aca="false">Q1765*H1765</f>
        <v>0</v>
      </c>
      <c r="S1765" s="222" t="n">
        <v>0</v>
      </c>
      <c r="T1765" s="223" t="n">
        <f aca="false">S1765*H1765</f>
        <v>0</v>
      </c>
      <c r="U1765" s="24"/>
      <c r="V1765" s="24"/>
      <c r="W1765" s="24"/>
      <c r="X1765" s="24"/>
      <c r="Y1765" s="24"/>
      <c r="Z1765" s="24"/>
      <c r="AA1765" s="24"/>
      <c r="AB1765" s="24"/>
      <c r="AC1765" s="24"/>
      <c r="AD1765" s="24"/>
      <c r="AE1765" s="24"/>
      <c r="AR1765" s="224" t="s">
        <v>273</v>
      </c>
      <c r="AT1765" s="224" t="s">
        <v>148</v>
      </c>
      <c r="AU1765" s="224" t="s">
        <v>85</v>
      </c>
      <c r="AY1765" s="3" t="s">
        <v>146</v>
      </c>
      <c r="BE1765" s="225" t="n">
        <f aca="false">IF(N1765="základní",J1765,0)</f>
        <v>0</v>
      </c>
      <c r="BF1765" s="225" t="n">
        <f aca="false">IF(N1765="snížená",J1765,0)</f>
        <v>0</v>
      </c>
      <c r="BG1765" s="225" t="n">
        <f aca="false">IF(N1765="zákl. přenesená",J1765,0)</f>
        <v>0</v>
      </c>
      <c r="BH1765" s="225" t="n">
        <f aca="false">IF(N1765="sníž. přenesená",J1765,0)</f>
        <v>0</v>
      </c>
      <c r="BI1765" s="225" t="n">
        <f aca="false">IF(N1765="nulová",J1765,0)</f>
        <v>0</v>
      </c>
      <c r="BJ1765" s="3" t="s">
        <v>83</v>
      </c>
      <c r="BK1765" s="225" t="n">
        <f aca="false">ROUND(I1765*H1765,2)</f>
        <v>0</v>
      </c>
      <c r="BL1765" s="3" t="s">
        <v>273</v>
      </c>
      <c r="BM1765" s="224" t="s">
        <v>2312</v>
      </c>
    </row>
    <row r="1766" s="31" customFormat="true" ht="37.8" hidden="false" customHeight="true" outlineLevel="0" collapsed="false">
      <c r="A1766" s="24"/>
      <c r="B1766" s="25"/>
      <c r="C1766" s="263" t="s">
        <v>2313</v>
      </c>
      <c r="D1766" s="263" t="s">
        <v>1270</v>
      </c>
      <c r="E1766" s="264" t="s">
        <v>2314</v>
      </c>
      <c r="F1766" s="265" t="s">
        <v>2315</v>
      </c>
      <c r="G1766" s="266" t="s">
        <v>1596</v>
      </c>
      <c r="H1766" s="267" t="n">
        <v>1</v>
      </c>
      <c r="I1766" s="268"/>
      <c r="J1766" s="269" t="n">
        <f aca="false">ROUND(I1766*H1766,2)</f>
        <v>0</v>
      </c>
      <c r="K1766" s="270"/>
      <c r="L1766" s="271"/>
      <c r="M1766" s="272"/>
      <c r="N1766" s="273" t="s">
        <v>40</v>
      </c>
      <c r="O1766" s="74"/>
      <c r="P1766" s="222" t="n">
        <f aca="false">O1766*H1766</f>
        <v>0</v>
      </c>
      <c r="Q1766" s="222" t="n">
        <v>0</v>
      </c>
      <c r="R1766" s="222" t="n">
        <f aca="false">Q1766*H1766</f>
        <v>0</v>
      </c>
      <c r="S1766" s="222" t="n">
        <v>0</v>
      </c>
      <c r="T1766" s="223" t="n">
        <f aca="false">S1766*H1766</f>
        <v>0</v>
      </c>
      <c r="U1766" s="24"/>
      <c r="V1766" s="24"/>
      <c r="W1766" s="24"/>
      <c r="X1766" s="24"/>
      <c r="Y1766" s="24"/>
      <c r="Z1766" s="24"/>
      <c r="AA1766" s="24"/>
      <c r="AB1766" s="24"/>
      <c r="AC1766" s="24"/>
      <c r="AD1766" s="24"/>
      <c r="AE1766" s="24"/>
      <c r="AR1766" s="224" t="s">
        <v>528</v>
      </c>
      <c r="AT1766" s="224" t="s">
        <v>1270</v>
      </c>
      <c r="AU1766" s="224" t="s">
        <v>85</v>
      </c>
      <c r="AY1766" s="3" t="s">
        <v>146</v>
      </c>
      <c r="BE1766" s="225" t="n">
        <f aca="false">IF(N1766="základní",J1766,0)</f>
        <v>0</v>
      </c>
      <c r="BF1766" s="225" t="n">
        <f aca="false">IF(N1766="snížená",J1766,0)</f>
        <v>0</v>
      </c>
      <c r="BG1766" s="225" t="n">
        <f aca="false">IF(N1766="zákl. přenesená",J1766,0)</f>
        <v>0</v>
      </c>
      <c r="BH1766" s="225" t="n">
        <f aca="false">IF(N1766="sníž. přenesená",J1766,0)</f>
        <v>0</v>
      </c>
      <c r="BI1766" s="225" t="n">
        <f aca="false">IF(N1766="nulová",J1766,0)</f>
        <v>0</v>
      </c>
      <c r="BJ1766" s="3" t="s">
        <v>83</v>
      </c>
      <c r="BK1766" s="225" t="n">
        <f aca="false">ROUND(I1766*H1766,2)</f>
        <v>0</v>
      </c>
      <c r="BL1766" s="3" t="s">
        <v>273</v>
      </c>
      <c r="BM1766" s="224" t="s">
        <v>2316</v>
      </c>
    </row>
    <row r="1767" s="31" customFormat="true" ht="37.8" hidden="false" customHeight="true" outlineLevel="0" collapsed="false">
      <c r="A1767" s="24"/>
      <c r="B1767" s="25"/>
      <c r="C1767" s="212" t="s">
        <v>2317</v>
      </c>
      <c r="D1767" s="212" t="s">
        <v>148</v>
      </c>
      <c r="E1767" s="213" t="s">
        <v>2318</v>
      </c>
      <c r="F1767" s="214" t="s">
        <v>2319</v>
      </c>
      <c r="G1767" s="215" t="s">
        <v>1596</v>
      </c>
      <c r="H1767" s="216" t="n">
        <v>1</v>
      </c>
      <c r="I1767" s="217"/>
      <c r="J1767" s="218" t="n">
        <f aca="false">ROUND(I1767*H1767,2)</f>
        <v>0</v>
      </c>
      <c r="K1767" s="219"/>
      <c r="L1767" s="30"/>
      <c r="M1767" s="220"/>
      <c r="N1767" s="221" t="s">
        <v>40</v>
      </c>
      <c r="O1767" s="74"/>
      <c r="P1767" s="222" t="n">
        <f aca="false">O1767*H1767</f>
        <v>0</v>
      </c>
      <c r="Q1767" s="222" t="n">
        <v>0</v>
      </c>
      <c r="R1767" s="222" t="n">
        <f aca="false">Q1767*H1767</f>
        <v>0</v>
      </c>
      <c r="S1767" s="222" t="n">
        <v>0</v>
      </c>
      <c r="T1767" s="223" t="n">
        <f aca="false">S1767*H1767</f>
        <v>0</v>
      </c>
      <c r="U1767" s="24"/>
      <c r="V1767" s="24"/>
      <c r="W1767" s="24"/>
      <c r="X1767" s="24"/>
      <c r="Y1767" s="24"/>
      <c r="Z1767" s="24"/>
      <c r="AA1767" s="24"/>
      <c r="AB1767" s="24"/>
      <c r="AC1767" s="24"/>
      <c r="AD1767" s="24"/>
      <c r="AE1767" s="24"/>
      <c r="AR1767" s="224" t="s">
        <v>273</v>
      </c>
      <c r="AT1767" s="224" t="s">
        <v>148</v>
      </c>
      <c r="AU1767" s="224" t="s">
        <v>85</v>
      </c>
      <c r="AY1767" s="3" t="s">
        <v>146</v>
      </c>
      <c r="BE1767" s="225" t="n">
        <f aca="false">IF(N1767="základní",J1767,0)</f>
        <v>0</v>
      </c>
      <c r="BF1767" s="225" t="n">
        <f aca="false">IF(N1767="snížená",J1767,0)</f>
        <v>0</v>
      </c>
      <c r="BG1767" s="225" t="n">
        <f aca="false">IF(N1767="zákl. přenesená",J1767,0)</f>
        <v>0</v>
      </c>
      <c r="BH1767" s="225" t="n">
        <f aca="false">IF(N1767="sníž. přenesená",J1767,0)</f>
        <v>0</v>
      </c>
      <c r="BI1767" s="225" t="n">
        <f aca="false">IF(N1767="nulová",J1767,0)</f>
        <v>0</v>
      </c>
      <c r="BJ1767" s="3" t="s">
        <v>83</v>
      </c>
      <c r="BK1767" s="225" t="n">
        <f aca="false">ROUND(I1767*H1767,2)</f>
        <v>0</v>
      </c>
      <c r="BL1767" s="3" t="s">
        <v>273</v>
      </c>
      <c r="BM1767" s="224" t="s">
        <v>2320</v>
      </c>
    </row>
    <row r="1768" s="31" customFormat="true" ht="24.15" hidden="false" customHeight="true" outlineLevel="0" collapsed="false">
      <c r="A1768" s="24"/>
      <c r="B1768" s="25"/>
      <c r="C1768" s="263" t="s">
        <v>2321</v>
      </c>
      <c r="D1768" s="263" t="s">
        <v>1270</v>
      </c>
      <c r="E1768" s="264" t="s">
        <v>2322</v>
      </c>
      <c r="F1768" s="265" t="s">
        <v>2323</v>
      </c>
      <c r="G1768" s="266" t="s">
        <v>1596</v>
      </c>
      <c r="H1768" s="267" t="n">
        <v>1</v>
      </c>
      <c r="I1768" s="268"/>
      <c r="J1768" s="269" t="n">
        <f aca="false">ROUND(I1768*H1768,2)</f>
        <v>0</v>
      </c>
      <c r="K1768" s="270"/>
      <c r="L1768" s="271"/>
      <c r="M1768" s="272"/>
      <c r="N1768" s="273" t="s">
        <v>40</v>
      </c>
      <c r="O1768" s="74"/>
      <c r="P1768" s="222" t="n">
        <f aca="false">O1768*H1768</f>
        <v>0</v>
      </c>
      <c r="Q1768" s="222" t="n">
        <v>0</v>
      </c>
      <c r="R1768" s="222" t="n">
        <f aca="false">Q1768*H1768</f>
        <v>0</v>
      </c>
      <c r="S1768" s="222" t="n">
        <v>0</v>
      </c>
      <c r="T1768" s="223" t="n">
        <f aca="false">S1768*H1768</f>
        <v>0</v>
      </c>
      <c r="U1768" s="24"/>
      <c r="V1768" s="24"/>
      <c r="W1768" s="24"/>
      <c r="X1768" s="24"/>
      <c r="Y1768" s="24"/>
      <c r="Z1768" s="24"/>
      <c r="AA1768" s="24"/>
      <c r="AB1768" s="24"/>
      <c r="AC1768" s="24"/>
      <c r="AD1768" s="24"/>
      <c r="AE1768" s="24"/>
      <c r="AR1768" s="224" t="s">
        <v>528</v>
      </c>
      <c r="AT1768" s="224" t="s">
        <v>1270</v>
      </c>
      <c r="AU1768" s="224" t="s">
        <v>85</v>
      </c>
      <c r="AY1768" s="3" t="s">
        <v>146</v>
      </c>
      <c r="BE1768" s="225" t="n">
        <f aca="false">IF(N1768="základní",J1768,0)</f>
        <v>0</v>
      </c>
      <c r="BF1768" s="225" t="n">
        <f aca="false">IF(N1768="snížená",J1768,0)</f>
        <v>0</v>
      </c>
      <c r="BG1768" s="225" t="n">
        <f aca="false">IF(N1768="zákl. přenesená",J1768,0)</f>
        <v>0</v>
      </c>
      <c r="BH1768" s="225" t="n">
        <f aca="false">IF(N1768="sníž. přenesená",J1768,0)</f>
        <v>0</v>
      </c>
      <c r="BI1768" s="225" t="n">
        <f aca="false">IF(N1768="nulová",J1768,0)</f>
        <v>0</v>
      </c>
      <c r="BJ1768" s="3" t="s">
        <v>83</v>
      </c>
      <c r="BK1768" s="225" t="n">
        <f aca="false">ROUND(I1768*H1768,2)</f>
        <v>0</v>
      </c>
      <c r="BL1768" s="3" t="s">
        <v>273</v>
      </c>
      <c r="BM1768" s="224" t="s">
        <v>2324</v>
      </c>
    </row>
    <row r="1769" s="31" customFormat="true" ht="37.8" hidden="false" customHeight="true" outlineLevel="0" collapsed="false">
      <c r="A1769" s="24"/>
      <c r="B1769" s="25"/>
      <c r="C1769" s="212" t="s">
        <v>2325</v>
      </c>
      <c r="D1769" s="212" t="s">
        <v>148</v>
      </c>
      <c r="E1769" s="213" t="s">
        <v>2326</v>
      </c>
      <c r="F1769" s="214" t="s">
        <v>2327</v>
      </c>
      <c r="G1769" s="215" t="s">
        <v>1596</v>
      </c>
      <c r="H1769" s="216" t="n">
        <v>1</v>
      </c>
      <c r="I1769" s="217"/>
      <c r="J1769" s="218" t="n">
        <f aca="false">ROUND(I1769*H1769,2)</f>
        <v>0</v>
      </c>
      <c r="K1769" s="219"/>
      <c r="L1769" s="30"/>
      <c r="M1769" s="220"/>
      <c r="N1769" s="221" t="s">
        <v>40</v>
      </c>
      <c r="O1769" s="74"/>
      <c r="P1769" s="222" t="n">
        <f aca="false">O1769*H1769</f>
        <v>0</v>
      </c>
      <c r="Q1769" s="222" t="n">
        <v>0</v>
      </c>
      <c r="R1769" s="222" t="n">
        <f aca="false">Q1769*H1769</f>
        <v>0</v>
      </c>
      <c r="S1769" s="222" t="n">
        <v>0</v>
      </c>
      <c r="T1769" s="223" t="n">
        <f aca="false">S1769*H1769</f>
        <v>0</v>
      </c>
      <c r="U1769" s="24"/>
      <c r="V1769" s="24"/>
      <c r="W1769" s="24"/>
      <c r="X1769" s="24"/>
      <c r="Y1769" s="24"/>
      <c r="Z1769" s="24"/>
      <c r="AA1769" s="24"/>
      <c r="AB1769" s="24"/>
      <c r="AC1769" s="24"/>
      <c r="AD1769" s="24"/>
      <c r="AE1769" s="24"/>
      <c r="AR1769" s="224" t="s">
        <v>273</v>
      </c>
      <c r="AT1769" s="224" t="s">
        <v>148</v>
      </c>
      <c r="AU1769" s="224" t="s">
        <v>85</v>
      </c>
      <c r="AY1769" s="3" t="s">
        <v>146</v>
      </c>
      <c r="BE1769" s="225" t="n">
        <f aca="false">IF(N1769="základní",J1769,0)</f>
        <v>0</v>
      </c>
      <c r="BF1769" s="225" t="n">
        <f aca="false">IF(N1769="snížená",J1769,0)</f>
        <v>0</v>
      </c>
      <c r="BG1769" s="225" t="n">
        <f aca="false">IF(N1769="zákl. přenesená",J1769,0)</f>
        <v>0</v>
      </c>
      <c r="BH1769" s="225" t="n">
        <f aca="false">IF(N1769="sníž. přenesená",J1769,0)</f>
        <v>0</v>
      </c>
      <c r="BI1769" s="225" t="n">
        <f aca="false">IF(N1769="nulová",J1769,0)</f>
        <v>0</v>
      </c>
      <c r="BJ1769" s="3" t="s">
        <v>83</v>
      </c>
      <c r="BK1769" s="225" t="n">
        <f aca="false">ROUND(I1769*H1769,2)</f>
        <v>0</v>
      </c>
      <c r="BL1769" s="3" t="s">
        <v>273</v>
      </c>
      <c r="BM1769" s="224" t="s">
        <v>2328</v>
      </c>
    </row>
    <row r="1770" s="31" customFormat="true" ht="37.8" hidden="false" customHeight="true" outlineLevel="0" collapsed="false">
      <c r="A1770" s="24"/>
      <c r="B1770" s="25"/>
      <c r="C1770" s="263" t="s">
        <v>2329</v>
      </c>
      <c r="D1770" s="263" t="s">
        <v>1270</v>
      </c>
      <c r="E1770" s="264" t="s">
        <v>2330</v>
      </c>
      <c r="F1770" s="265" t="s">
        <v>2331</v>
      </c>
      <c r="G1770" s="266" t="s">
        <v>1596</v>
      </c>
      <c r="H1770" s="267" t="n">
        <v>1</v>
      </c>
      <c r="I1770" s="268"/>
      <c r="J1770" s="269" t="n">
        <f aca="false">ROUND(I1770*H1770,2)</f>
        <v>0</v>
      </c>
      <c r="K1770" s="270"/>
      <c r="L1770" s="271"/>
      <c r="M1770" s="272"/>
      <c r="N1770" s="273" t="s">
        <v>40</v>
      </c>
      <c r="O1770" s="74"/>
      <c r="P1770" s="222" t="n">
        <f aca="false">O1770*H1770</f>
        <v>0</v>
      </c>
      <c r="Q1770" s="222" t="n">
        <v>0</v>
      </c>
      <c r="R1770" s="222" t="n">
        <f aca="false">Q1770*H1770</f>
        <v>0</v>
      </c>
      <c r="S1770" s="222" t="n">
        <v>0</v>
      </c>
      <c r="T1770" s="223" t="n">
        <f aca="false">S1770*H1770</f>
        <v>0</v>
      </c>
      <c r="U1770" s="24"/>
      <c r="V1770" s="24"/>
      <c r="W1770" s="24"/>
      <c r="X1770" s="24"/>
      <c r="Y1770" s="24"/>
      <c r="Z1770" s="24"/>
      <c r="AA1770" s="24"/>
      <c r="AB1770" s="24"/>
      <c r="AC1770" s="24"/>
      <c r="AD1770" s="24"/>
      <c r="AE1770" s="24"/>
      <c r="AR1770" s="224" t="s">
        <v>528</v>
      </c>
      <c r="AT1770" s="224" t="s">
        <v>1270</v>
      </c>
      <c r="AU1770" s="224" t="s">
        <v>85</v>
      </c>
      <c r="AY1770" s="3" t="s">
        <v>146</v>
      </c>
      <c r="BE1770" s="225" t="n">
        <f aca="false">IF(N1770="základní",J1770,0)</f>
        <v>0</v>
      </c>
      <c r="BF1770" s="225" t="n">
        <f aca="false">IF(N1770="snížená",J1770,0)</f>
        <v>0</v>
      </c>
      <c r="BG1770" s="225" t="n">
        <f aca="false">IF(N1770="zákl. přenesená",J1770,0)</f>
        <v>0</v>
      </c>
      <c r="BH1770" s="225" t="n">
        <f aca="false">IF(N1770="sníž. přenesená",J1770,0)</f>
        <v>0</v>
      </c>
      <c r="BI1770" s="225" t="n">
        <f aca="false">IF(N1770="nulová",J1770,0)</f>
        <v>0</v>
      </c>
      <c r="BJ1770" s="3" t="s">
        <v>83</v>
      </c>
      <c r="BK1770" s="225" t="n">
        <f aca="false">ROUND(I1770*H1770,2)</f>
        <v>0</v>
      </c>
      <c r="BL1770" s="3" t="s">
        <v>273</v>
      </c>
      <c r="BM1770" s="224" t="s">
        <v>2332</v>
      </c>
    </row>
    <row r="1771" s="31" customFormat="true" ht="37.8" hidden="false" customHeight="true" outlineLevel="0" collapsed="false">
      <c r="A1771" s="24"/>
      <c r="B1771" s="25"/>
      <c r="C1771" s="263" t="s">
        <v>2333</v>
      </c>
      <c r="D1771" s="263" t="s">
        <v>1270</v>
      </c>
      <c r="E1771" s="264" t="s">
        <v>2334</v>
      </c>
      <c r="F1771" s="265" t="s">
        <v>2335</v>
      </c>
      <c r="G1771" s="266" t="s">
        <v>1596</v>
      </c>
      <c r="H1771" s="267" t="n">
        <v>2</v>
      </c>
      <c r="I1771" s="268"/>
      <c r="J1771" s="269" t="n">
        <f aca="false">ROUND(I1771*H1771,2)</f>
        <v>0</v>
      </c>
      <c r="K1771" s="270"/>
      <c r="L1771" s="271"/>
      <c r="M1771" s="272"/>
      <c r="N1771" s="273" t="s">
        <v>40</v>
      </c>
      <c r="O1771" s="74"/>
      <c r="P1771" s="222" t="n">
        <f aca="false">O1771*H1771</f>
        <v>0</v>
      </c>
      <c r="Q1771" s="222" t="n">
        <v>0</v>
      </c>
      <c r="R1771" s="222" t="n">
        <f aca="false">Q1771*H1771</f>
        <v>0</v>
      </c>
      <c r="S1771" s="222" t="n">
        <v>0</v>
      </c>
      <c r="T1771" s="223" t="n">
        <f aca="false">S1771*H1771</f>
        <v>0</v>
      </c>
      <c r="U1771" s="24"/>
      <c r="V1771" s="24"/>
      <c r="W1771" s="24"/>
      <c r="X1771" s="24"/>
      <c r="Y1771" s="24"/>
      <c r="Z1771" s="24"/>
      <c r="AA1771" s="24"/>
      <c r="AB1771" s="24"/>
      <c r="AC1771" s="24"/>
      <c r="AD1771" s="24"/>
      <c r="AE1771" s="24"/>
      <c r="AR1771" s="224" t="s">
        <v>528</v>
      </c>
      <c r="AT1771" s="224" t="s">
        <v>1270</v>
      </c>
      <c r="AU1771" s="224" t="s">
        <v>85</v>
      </c>
      <c r="AY1771" s="3" t="s">
        <v>146</v>
      </c>
      <c r="BE1771" s="225" t="n">
        <f aca="false">IF(N1771="základní",J1771,0)</f>
        <v>0</v>
      </c>
      <c r="BF1771" s="225" t="n">
        <f aca="false">IF(N1771="snížená",J1771,0)</f>
        <v>0</v>
      </c>
      <c r="BG1771" s="225" t="n">
        <f aca="false">IF(N1771="zákl. přenesená",J1771,0)</f>
        <v>0</v>
      </c>
      <c r="BH1771" s="225" t="n">
        <f aca="false">IF(N1771="sníž. přenesená",J1771,0)</f>
        <v>0</v>
      </c>
      <c r="BI1771" s="225" t="n">
        <f aca="false">IF(N1771="nulová",J1771,0)</f>
        <v>0</v>
      </c>
      <c r="BJ1771" s="3" t="s">
        <v>83</v>
      </c>
      <c r="BK1771" s="225" t="n">
        <f aca="false">ROUND(I1771*H1771,2)</f>
        <v>0</v>
      </c>
      <c r="BL1771" s="3" t="s">
        <v>273</v>
      </c>
      <c r="BM1771" s="224" t="s">
        <v>2336</v>
      </c>
    </row>
    <row r="1772" s="31" customFormat="true" ht="37.8" hidden="false" customHeight="true" outlineLevel="0" collapsed="false">
      <c r="A1772" s="24"/>
      <c r="B1772" s="25"/>
      <c r="C1772" s="263" t="s">
        <v>2337</v>
      </c>
      <c r="D1772" s="263" t="s">
        <v>1270</v>
      </c>
      <c r="E1772" s="264" t="s">
        <v>2338</v>
      </c>
      <c r="F1772" s="265" t="s">
        <v>2339</v>
      </c>
      <c r="G1772" s="266" t="s">
        <v>1596</v>
      </c>
      <c r="H1772" s="267" t="n">
        <v>2</v>
      </c>
      <c r="I1772" s="268"/>
      <c r="J1772" s="269" t="n">
        <f aca="false">ROUND(I1772*H1772,2)</f>
        <v>0</v>
      </c>
      <c r="K1772" s="270"/>
      <c r="L1772" s="271"/>
      <c r="M1772" s="272"/>
      <c r="N1772" s="273" t="s">
        <v>40</v>
      </c>
      <c r="O1772" s="74"/>
      <c r="P1772" s="222" t="n">
        <f aca="false">O1772*H1772</f>
        <v>0</v>
      </c>
      <c r="Q1772" s="222" t="n">
        <v>0</v>
      </c>
      <c r="R1772" s="222" t="n">
        <f aca="false">Q1772*H1772</f>
        <v>0</v>
      </c>
      <c r="S1772" s="222" t="n">
        <v>0</v>
      </c>
      <c r="T1772" s="223" t="n">
        <f aca="false">S1772*H1772</f>
        <v>0</v>
      </c>
      <c r="U1772" s="24"/>
      <c r="V1772" s="24"/>
      <c r="W1772" s="24"/>
      <c r="X1772" s="24"/>
      <c r="Y1772" s="24"/>
      <c r="Z1772" s="24"/>
      <c r="AA1772" s="24"/>
      <c r="AB1772" s="24"/>
      <c r="AC1772" s="24"/>
      <c r="AD1772" s="24"/>
      <c r="AE1772" s="24"/>
      <c r="AR1772" s="224" t="s">
        <v>528</v>
      </c>
      <c r="AT1772" s="224" t="s">
        <v>1270</v>
      </c>
      <c r="AU1772" s="224" t="s">
        <v>85</v>
      </c>
      <c r="AY1772" s="3" t="s">
        <v>146</v>
      </c>
      <c r="BE1772" s="225" t="n">
        <f aca="false">IF(N1772="základní",J1772,0)</f>
        <v>0</v>
      </c>
      <c r="BF1772" s="225" t="n">
        <f aca="false">IF(N1772="snížená",J1772,0)</f>
        <v>0</v>
      </c>
      <c r="BG1772" s="225" t="n">
        <f aca="false">IF(N1772="zákl. přenesená",J1772,0)</f>
        <v>0</v>
      </c>
      <c r="BH1772" s="225" t="n">
        <f aca="false">IF(N1772="sníž. přenesená",J1772,0)</f>
        <v>0</v>
      </c>
      <c r="BI1772" s="225" t="n">
        <f aca="false">IF(N1772="nulová",J1772,0)</f>
        <v>0</v>
      </c>
      <c r="BJ1772" s="3" t="s">
        <v>83</v>
      </c>
      <c r="BK1772" s="225" t="n">
        <f aca="false">ROUND(I1772*H1772,2)</f>
        <v>0</v>
      </c>
      <c r="BL1772" s="3" t="s">
        <v>273</v>
      </c>
      <c r="BM1772" s="224" t="s">
        <v>2340</v>
      </c>
    </row>
    <row r="1773" s="31" customFormat="true" ht="37.8" hidden="false" customHeight="true" outlineLevel="0" collapsed="false">
      <c r="A1773" s="24"/>
      <c r="B1773" s="25"/>
      <c r="C1773" s="263" t="s">
        <v>2341</v>
      </c>
      <c r="D1773" s="263" t="s">
        <v>1270</v>
      </c>
      <c r="E1773" s="264" t="s">
        <v>2342</v>
      </c>
      <c r="F1773" s="265" t="s">
        <v>2343</v>
      </c>
      <c r="G1773" s="266" t="s">
        <v>1596</v>
      </c>
      <c r="H1773" s="267" t="n">
        <v>1</v>
      </c>
      <c r="I1773" s="268"/>
      <c r="J1773" s="269" t="n">
        <f aca="false">ROUND(I1773*H1773,2)</f>
        <v>0</v>
      </c>
      <c r="K1773" s="270"/>
      <c r="L1773" s="271"/>
      <c r="M1773" s="272"/>
      <c r="N1773" s="273" t="s">
        <v>40</v>
      </c>
      <c r="O1773" s="74"/>
      <c r="P1773" s="222" t="n">
        <f aca="false">O1773*H1773</f>
        <v>0</v>
      </c>
      <c r="Q1773" s="222" t="n">
        <v>0</v>
      </c>
      <c r="R1773" s="222" t="n">
        <f aca="false">Q1773*H1773</f>
        <v>0</v>
      </c>
      <c r="S1773" s="222" t="n">
        <v>0</v>
      </c>
      <c r="T1773" s="223" t="n">
        <f aca="false">S1773*H1773</f>
        <v>0</v>
      </c>
      <c r="U1773" s="24"/>
      <c r="V1773" s="24"/>
      <c r="W1773" s="24"/>
      <c r="X1773" s="24"/>
      <c r="Y1773" s="24"/>
      <c r="Z1773" s="24"/>
      <c r="AA1773" s="24"/>
      <c r="AB1773" s="24"/>
      <c r="AC1773" s="24"/>
      <c r="AD1773" s="24"/>
      <c r="AE1773" s="24"/>
      <c r="AR1773" s="224" t="s">
        <v>528</v>
      </c>
      <c r="AT1773" s="224" t="s">
        <v>1270</v>
      </c>
      <c r="AU1773" s="224" t="s">
        <v>85</v>
      </c>
      <c r="AY1773" s="3" t="s">
        <v>146</v>
      </c>
      <c r="BE1773" s="225" t="n">
        <f aca="false">IF(N1773="základní",J1773,0)</f>
        <v>0</v>
      </c>
      <c r="BF1773" s="225" t="n">
        <f aca="false">IF(N1773="snížená",J1773,0)</f>
        <v>0</v>
      </c>
      <c r="BG1773" s="225" t="n">
        <f aca="false">IF(N1773="zákl. přenesená",J1773,0)</f>
        <v>0</v>
      </c>
      <c r="BH1773" s="225" t="n">
        <f aca="false">IF(N1773="sníž. přenesená",J1773,0)</f>
        <v>0</v>
      </c>
      <c r="BI1773" s="225" t="n">
        <f aca="false">IF(N1773="nulová",J1773,0)</f>
        <v>0</v>
      </c>
      <c r="BJ1773" s="3" t="s">
        <v>83</v>
      </c>
      <c r="BK1773" s="225" t="n">
        <f aca="false">ROUND(I1773*H1773,2)</f>
        <v>0</v>
      </c>
      <c r="BL1773" s="3" t="s">
        <v>273</v>
      </c>
      <c r="BM1773" s="224" t="s">
        <v>2344</v>
      </c>
    </row>
    <row r="1774" s="31" customFormat="true" ht="24.15" hidden="false" customHeight="true" outlineLevel="0" collapsed="false">
      <c r="A1774" s="24"/>
      <c r="B1774" s="25"/>
      <c r="C1774" s="212" t="s">
        <v>2345</v>
      </c>
      <c r="D1774" s="212" t="s">
        <v>148</v>
      </c>
      <c r="E1774" s="213" t="s">
        <v>2346</v>
      </c>
      <c r="F1774" s="214" t="s">
        <v>2347</v>
      </c>
      <c r="G1774" s="215" t="s">
        <v>260</v>
      </c>
      <c r="H1774" s="216" t="n">
        <v>2</v>
      </c>
      <c r="I1774" s="217"/>
      <c r="J1774" s="218" t="n">
        <f aca="false">ROUND(I1774*H1774,2)</f>
        <v>0</v>
      </c>
      <c r="K1774" s="219"/>
      <c r="L1774" s="30"/>
      <c r="M1774" s="220"/>
      <c r="N1774" s="221" t="s">
        <v>40</v>
      </c>
      <c r="O1774" s="74"/>
      <c r="P1774" s="222" t="n">
        <f aca="false">O1774*H1774</f>
        <v>0</v>
      </c>
      <c r="Q1774" s="222" t="n">
        <v>0</v>
      </c>
      <c r="R1774" s="222" t="n">
        <f aca="false">Q1774*H1774</f>
        <v>0</v>
      </c>
      <c r="S1774" s="222" t="n">
        <v>0</v>
      </c>
      <c r="T1774" s="223" t="n">
        <f aca="false">S1774*H1774</f>
        <v>0</v>
      </c>
      <c r="U1774" s="24"/>
      <c r="V1774" s="24"/>
      <c r="W1774" s="24"/>
      <c r="X1774" s="24"/>
      <c r="Y1774" s="24"/>
      <c r="Z1774" s="24"/>
      <c r="AA1774" s="24"/>
      <c r="AB1774" s="24"/>
      <c r="AC1774" s="24"/>
      <c r="AD1774" s="24"/>
      <c r="AE1774" s="24"/>
      <c r="AR1774" s="224" t="s">
        <v>273</v>
      </c>
      <c r="AT1774" s="224" t="s">
        <v>148</v>
      </c>
      <c r="AU1774" s="224" t="s">
        <v>85</v>
      </c>
      <c r="AY1774" s="3" t="s">
        <v>146</v>
      </c>
      <c r="BE1774" s="225" t="n">
        <f aca="false">IF(N1774="základní",J1774,0)</f>
        <v>0</v>
      </c>
      <c r="BF1774" s="225" t="n">
        <f aca="false">IF(N1774="snížená",J1774,0)</f>
        <v>0</v>
      </c>
      <c r="BG1774" s="225" t="n">
        <f aca="false">IF(N1774="zákl. přenesená",J1774,0)</f>
        <v>0</v>
      </c>
      <c r="BH1774" s="225" t="n">
        <f aca="false">IF(N1774="sníž. přenesená",J1774,0)</f>
        <v>0</v>
      </c>
      <c r="BI1774" s="225" t="n">
        <f aca="false">IF(N1774="nulová",J1774,0)</f>
        <v>0</v>
      </c>
      <c r="BJ1774" s="3" t="s">
        <v>83</v>
      </c>
      <c r="BK1774" s="225" t="n">
        <f aca="false">ROUND(I1774*H1774,2)</f>
        <v>0</v>
      </c>
      <c r="BL1774" s="3" t="s">
        <v>273</v>
      </c>
      <c r="BM1774" s="224" t="s">
        <v>2348</v>
      </c>
    </row>
    <row r="1775" s="31" customFormat="true" ht="62.7" hidden="false" customHeight="true" outlineLevel="0" collapsed="false">
      <c r="A1775" s="24"/>
      <c r="B1775" s="25"/>
      <c r="C1775" s="263" t="s">
        <v>2349</v>
      </c>
      <c r="D1775" s="263" t="s">
        <v>1270</v>
      </c>
      <c r="E1775" s="264" t="s">
        <v>2350</v>
      </c>
      <c r="F1775" s="265" t="s">
        <v>2351</v>
      </c>
      <c r="G1775" s="266" t="s">
        <v>1596</v>
      </c>
      <c r="H1775" s="267" t="n">
        <v>1</v>
      </c>
      <c r="I1775" s="268"/>
      <c r="J1775" s="269" t="n">
        <f aca="false">ROUND(I1775*H1775,2)</f>
        <v>0</v>
      </c>
      <c r="K1775" s="270"/>
      <c r="L1775" s="271"/>
      <c r="M1775" s="272"/>
      <c r="N1775" s="273" t="s">
        <v>40</v>
      </c>
      <c r="O1775" s="74"/>
      <c r="P1775" s="222" t="n">
        <f aca="false">O1775*H1775</f>
        <v>0</v>
      </c>
      <c r="Q1775" s="222" t="n">
        <v>0</v>
      </c>
      <c r="R1775" s="222" t="n">
        <f aca="false">Q1775*H1775</f>
        <v>0</v>
      </c>
      <c r="S1775" s="222" t="n">
        <v>0</v>
      </c>
      <c r="T1775" s="223" t="n">
        <f aca="false">S1775*H1775</f>
        <v>0</v>
      </c>
      <c r="U1775" s="24"/>
      <c r="V1775" s="24"/>
      <c r="W1775" s="24"/>
      <c r="X1775" s="24"/>
      <c r="Y1775" s="24"/>
      <c r="Z1775" s="24"/>
      <c r="AA1775" s="24"/>
      <c r="AB1775" s="24"/>
      <c r="AC1775" s="24"/>
      <c r="AD1775" s="24"/>
      <c r="AE1775" s="24"/>
      <c r="AR1775" s="224" t="s">
        <v>528</v>
      </c>
      <c r="AT1775" s="224" t="s">
        <v>1270</v>
      </c>
      <c r="AU1775" s="224" t="s">
        <v>85</v>
      </c>
      <c r="AY1775" s="3" t="s">
        <v>146</v>
      </c>
      <c r="BE1775" s="225" t="n">
        <f aca="false">IF(N1775="základní",J1775,0)</f>
        <v>0</v>
      </c>
      <c r="BF1775" s="225" t="n">
        <f aca="false">IF(N1775="snížená",J1775,0)</f>
        <v>0</v>
      </c>
      <c r="BG1775" s="225" t="n">
        <f aca="false">IF(N1775="zákl. přenesená",J1775,0)</f>
        <v>0</v>
      </c>
      <c r="BH1775" s="225" t="n">
        <f aca="false">IF(N1775="sníž. přenesená",J1775,0)</f>
        <v>0</v>
      </c>
      <c r="BI1775" s="225" t="n">
        <f aca="false">IF(N1775="nulová",J1775,0)</f>
        <v>0</v>
      </c>
      <c r="BJ1775" s="3" t="s">
        <v>83</v>
      </c>
      <c r="BK1775" s="225" t="n">
        <f aca="false">ROUND(I1775*H1775,2)</f>
        <v>0</v>
      </c>
      <c r="BL1775" s="3" t="s">
        <v>273</v>
      </c>
      <c r="BM1775" s="224" t="s">
        <v>2352</v>
      </c>
    </row>
    <row r="1776" s="31" customFormat="true" ht="62.7" hidden="false" customHeight="true" outlineLevel="0" collapsed="false">
      <c r="A1776" s="24"/>
      <c r="B1776" s="25"/>
      <c r="C1776" s="263" t="s">
        <v>2353</v>
      </c>
      <c r="D1776" s="263" t="s">
        <v>1270</v>
      </c>
      <c r="E1776" s="264" t="s">
        <v>2354</v>
      </c>
      <c r="F1776" s="265" t="s">
        <v>2355</v>
      </c>
      <c r="G1776" s="266" t="s">
        <v>1596</v>
      </c>
      <c r="H1776" s="267" t="n">
        <v>1</v>
      </c>
      <c r="I1776" s="268"/>
      <c r="J1776" s="269" t="n">
        <f aca="false">ROUND(I1776*H1776,2)</f>
        <v>0</v>
      </c>
      <c r="K1776" s="270"/>
      <c r="L1776" s="271"/>
      <c r="M1776" s="272"/>
      <c r="N1776" s="273" t="s">
        <v>40</v>
      </c>
      <c r="O1776" s="74"/>
      <c r="P1776" s="222" t="n">
        <f aca="false">O1776*H1776</f>
        <v>0</v>
      </c>
      <c r="Q1776" s="222" t="n">
        <v>0</v>
      </c>
      <c r="R1776" s="222" t="n">
        <f aca="false">Q1776*H1776</f>
        <v>0</v>
      </c>
      <c r="S1776" s="222" t="n">
        <v>0</v>
      </c>
      <c r="T1776" s="223" t="n">
        <f aca="false">S1776*H1776</f>
        <v>0</v>
      </c>
      <c r="U1776" s="24"/>
      <c r="V1776" s="24"/>
      <c r="W1776" s="24"/>
      <c r="X1776" s="24"/>
      <c r="Y1776" s="24"/>
      <c r="Z1776" s="24"/>
      <c r="AA1776" s="24"/>
      <c r="AB1776" s="24"/>
      <c r="AC1776" s="24"/>
      <c r="AD1776" s="24"/>
      <c r="AE1776" s="24"/>
      <c r="AR1776" s="224" t="s">
        <v>528</v>
      </c>
      <c r="AT1776" s="224" t="s">
        <v>1270</v>
      </c>
      <c r="AU1776" s="224" t="s">
        <v>85</v>
      </c>
      <c r="AY1776" s="3" t="s">
        <v>146</v>
      </c>
      <c r="BE1776" s="225" t="n">
        <f aca="false">IF(N1776="základní",J1776,0)</f>
        <v>0</v>
      </c>
      <c r="BF1776" s="225" t="n">
        <f aca="false">IF(N1776="snížená",J1776,0)</f>
        <v>0</v>
      </c>
      <c r="BG1776" s="225" t="n">
        <f aca="false">IF(N1776="zákl. přenesená",J1776,0)</f>
        <v>0</v>
      </c>
      <c r="BH1776" s="225" t="n">
        <f aca="false">IF(N1776="sníž. přenesená",J1776,0)</f>
        <v>0</v>
      </c>
      <c r="BI1776" s="225" t="n">
        <f aca="false">IF(N1776="nulová",J1776,0)</f>
        <v>0</v>
      </c>
      <c r="BJ1776" s="3" t="s">
        <v>83</v>
      </c>
      <c r="BK1776" s="225" t="n">
        <f aca="false">ROUND(I1776*H1776,2)</f>
        <v>0</v>
      </c>
      <c r="BL1776" s="3" t="s">
        <v>273</v>
      </c>
      <c r="BM1776" s="224" t="s">
        <v>2356</v>
      </c>
    </row>
    <row r="1777" s="31" customFormat="true" ht="24.15" hidden="false" customHeight="true" outlineLevel="0" collapsed="false">
      <c r="A1777" s="24"/>
      <c r="B1777" s="25"/>
      <c r="C1777" s="212" t="s">
        <v>2357</v>
      </c>
      <c r="D1777" s="212" t="s">
        <v>148</v>
      </c>
      <c r="E1777" s="213" t="s">
        <v>2358</v>
      </c>
      <c r="F1777" s="214" t="s">
        <v>2359</v>
      </c>
      <c r="G1777" s="215" t="s">
        <v>260</v>
      </c>
      <c r="H1777" s="216" t="n">
        <v>2</v>
      </c>
      <c r="I1777" s="217"/>
      <c r="J1777" s="218" t="n">
        <f aca="false">ROUND(I1777*H1777,2)</f>
        <v>0</v>
      </c>
      <c r="K1777" s="219"/>
      <c r="L1777" s="30"/>
      <c r="M1777" s="220"/>
      <c r="N1777" s="221" t="s">
        <v>40</v>
      </c>
      <c r="O1777" s="74"/>
      <c r="P1777" s="222" t="n">
        <f aca="false">O1777*H1777</f>
        <v>0</v>
      </c>
      <c r="Q1777" s="222" t="n">
        <v>0</v>
      </c>
      <c r="R1777" s="222" t="n">
        <f aca="false">Q1777*H1777</f>
        <v>0</v>
      </c>
      <c r="S1777" s="222" t="n">
        <v>0</v>
      </c>
      <c r="T1777" s="223" t="n">
        <f aca="false">S1777*H1777</f>
        <v>0</v>
      </c>
      <c r="U1777" s="24"/>
      <c r="V1777" s="24"/>
      <c r="W1777" s="24"/>
      <c r="X1777" s="24"/>
      <c r="Y1777" s="24"/>
      <c r="Z1777" s="24"/>
      <c r="AA1777" s="24"/>
      <c r="AB1777" s="24"/>
      <c r="AC1777" s="24"/>
      <c r="AD1777" s="24"/>
      <c r="AE1777" s="24"/>
      <c r="AR1777" s="224" t="s">
        <v>273</v>
      </c>
      <c r="AT1777" s="224" t="s">
        <v>148</v>
      </c>
      <c r="AU1777" s="224" t="s">
        <v>85</v>
      </c>
      <c r="AY1777" s="3" t="s">
        <v>146</v>
      </c>
      <c r="BE1777" s="225" t="n">
        <f aca="false">IF(N1777="základní",J1777,0)</f>
        <v>0</v>
      </c>
      <c r="BF1777" s="225" t="n">
        <f aca="false">IF(N1777="snížená",J1777,0)</f>
        <v>0</v>
      </c>
      <c r="BG1777" s="225" t="n">
        <f aca="false">IF(N1777="zákl. přenesená",J1777,0)</f>
        <v>0</v>
      </c>
      <c r="BH1777" s="225" t="n">
        <f aca="false">IF(N1777="sníž. přenesená",J1777,0)</f>
        <v>0</v>
      </c>
      <c r="BI1777" s="225" t="n">
        <f aca="false">IF(N1777="nulová",J1777,0)</f>
        <v>0</v>
      </c>
      <c r="BJ1777" s="3" t="s">
        <v>83</v>
      </c>
      <c r="BK1777" s="225" t="n">
        <f aca="false">ROUND(I1777*H1777,2)</f>
        <v>0</v>
      </c>
      <c r="BL1777" s="3" t="s">
        <v>273</v>
      </c>
      <c r="BM1777" s="224" t="s">
        <v>2360</v>
      </c>
    </row>
    <row r="1778" s="31" customFormat="true" ht="62.7" hidden="false" customHeight="true" outlineLevel="0" collapsed="false">
      <c r="A1778" s="24"/>
      <c r="B1778" s="25"/>
      <c r="C1778" s="263" t="s">
        <v>2361</v>
      </c>
      <c r="D1778" s="263" t="s">
        <v>1270</v>
      </c>
      <c r="E1778" s="264" t="s">
        <v>2362</v>
      </c>
      <c r="F1778" s="265" t="s">
        <v>2363</v>
      </c>
      <c r="G1778" s="266" t="s">
        <v>1596</v>
      </c>
      <c r="H1778" s="267" t="n">
        <v>1</v>
      </c>
      <c r="I1778" s="268"/>
      <c r="J1778" s="269" t="n">
        <f aca="false">ROUND(I1778*H1778,2)</f>
        <v>0</v>
      </c>
      <c r="K1778" s="270"/>
      <c r="L1778" s="271"/>
      <c r="M1778" s="272"/>
      <c r="N1778" s="273" t="s">
        <v>40</v>
      </c>
      <c r="O1778" s="74"/>
      <c r="P1778" s="222" t="n">
        <f aca="false">O1778*H1778</f>
        <v>0</v>
      </c>
      <c r="Q1778" s="222" t="n">
        <v>0</v>
      </c>
      <c r="R1778" s="222" t="n">
        <f aca="false">Q1778*H1778</f>
        <v>0</v>
      </c>
      <c r="S1778" s="222" t="n">
        <v>0</v>
      </c>
      <c r="T1778" s="223" t="n">
        <f aca="false">S1778*H1778</f>
        <v>0</v>
      </c>
      <c r="U1778" s="24"/>
      <c r="V1778" s="24"/>
      <c r="W1778" s="24"/>
      <c r="X1778" s="24"/>
      <c r="Y1778" s="24"/>
      <c r="Z1778" s="24"/>
      <c r="AA1778" s="24"/>
      <c r="AB1778" s="24"/>
      <c r="AC1778" s="24"/>
      <c r="AD1778" s="24"/>
      <c r="AE1778" s="24"/>
      <c r="AR1778" s="224" t="s">
        <v>528</v>
      </c>
      <c r="AT1778" s="224" t="s">
        <v>1270</v>
      </c>
      <c r="AU1778" s="224" t="s">
        <v>85</v>
      </c>
      <c r="AY1778" s="3" t="s">
        <v>146</v>
      </c>
      <c r="BE1778" s="225" t="n">
        <f aca="false">IF(N1778="základní",J1778,0)</f>
        <v>0</v>
      </c>
      <c r="BF1778" s="225" t="n">
        <f aca="false">IF(N1778="snížená",J1778,0)</f>
        <v>0</v>
      </c>
      <c r="BG1778" s="225" t="n">
        <f aca="false">IF(N1778="zákl. přenesená",J1778,0)</f>
        <v>0</v>
      </c>
      <c r="BH1778" s="225" t="n">
        <f aca="false">IF(N1778="sníž. přenesená",J1778,0)</f>
        <v>0</v>
      </c>
      <c r="BI1778" s="225" t="n">
        <f aca="false">IF(N1778="nulová",J1778,0)</f>
        <v>0</v>
      </c>
      <c r="BJ1778" s="3" t="s">
        <v>83</v>
      </c>
      <c r="BK1778" s="225" t="n">
        <f aca="false">ROUND(I1778*H1778,2)</f>
        <v>0</v>
      </c>
      <c r="BL1778" s="3" t="s">
        <v>273</v>
      </c>
      <c r="BM1778" s="224" t="s">
        <v>2364</v>
      </c>
    </row>
    <row r="1779" s="31" customFormat="true" ht="62.7" hidden="false" customHeight="true" outlineLevel="0" collapsed="false">
      <c r="A1779" s="24"/>
      <c r="B1779" s="25"/>
      <c r="C1779" s="263" t="s">
        <v>2365</v>
      </c>
      <c r="D1779" s="263" t="s">
        <v>1270</v>
      </c>
      <c r="E1779" s="264" t="s">
        <v>2366</v>
      </c>
      <c r="F1779" s="265" t="s">
        <v>2367</v>
      </c>
      <c r="G1779" s="266" t="s">
        <v>1596</v>
      </c>
      <c r="H1779" s="267" t="n">
        <v>1</v>
      </c>
      <c r="I1779" s="268"/>
      <c r="J1779" s="269" t="n">
        <f aca="false">ROUND(I1779*H1779,2)</f>
        <v>0</v>
      </c>
      <c r="K1779" s="270"/>
      <c r="L1779" s="271"/>
      <c r="M1779" s="272"/>
      <c r="N1779" s="273" t="s">
        <v>40</v>
      </c>
      <c r="O1779" s="74"/>
      <c r="P1779" s="222" t="n">
        <f aca="false">O1779*H1779</f>
        <v>0</v>
      </c>
      <c r="Q1779" s="222" t="n">
        <v>0</v>
      </c>
      <c r="R1779" s="222" t="n">
        <f aca="false">Q1779*H1779</f>
        <v>0</v>
      </c>
      <c r="S1779" s="222" t="n">
        <v>0</v>
      </c>
      <c r="T1779" s="223" t="n">
        <f aca="false">S1779*H1779</f>
        <v>0</v>
      </c>
      <c r="U1779" s="24"/>
      <c r="V1779" s="24"/>
      <c r="W1779" s="24"/>
      <c r="X1779" s="24"/>
      <c r="Y1779" s="24"/>
      <c r="Z1779" s="24"/>
      <c r="AA1779" s="24"/>
      <c r="AB1779" s="24"/>
      <c r="AC1779" s="24"/>
      <c r="AD1779" s="24"/>
      <c r="AE1779" s="24"/>
      <c r="AR1779" s="224" t="s">
        <v>528</v>
      </c>
      <c r="AT1779" s="224" t="s">
        <v>1270</v>
      </c>
      <c r="AU1779" s="224" t="s">
        <v>85</v>
      </c>
      <c r="AY1779" s="3" t="s">
        <v>146</v>
      </c>
      <c r="BE1779" s="225" t="n">
        <f aca="false">IF(N1779="základní",J1779,0)</f>
        <v>0</v>
      </c>
      <c r="BF1779" s="225" t="n">
        <f aca="false">IF(N1779="snížená",J1779,0)</f>
        <v>0</v>
      </c>
      <c r="BG1779" s="225" t="n">
        <f aca="false">IF(N1779="zákl. přenesená",J1779,0)</f>
        <v>0</v>
      </c>
      <c r="BH1779" s="225" t="n">
        <f aca="false">IF(N1779="sníž. přenesená",J1779,0)</f>
        <v>0</v>
      </c>
      <c r="BI1779" s="225" t="n">
        <f aca="false">IF(N1779="nulová",J1779,0)</f>
        <v>0</v>
      </c>
      <c r="BJ1779" s="3" t="s">
        <v>83</v>
      </c>
      <c r="BK1779" s="225" t="n">
        <f aca="false">ROUND(I1779*H1779,2)</f>
        <v>0</v>
      </c>
      <c r="BL1779" s="3" t="s">
        <v>273</v>
      </c>
      <c r="BM1779" s="224" t="s">
        <v>2368</v>
      </c>
    </row>
    <row r="1780" s="31" customFormat="true" ht="24.15" hidden="false" customHeight="true" outlineLevel="0" collapsed="false">
      <c r="A1780" s="24"/>
      <c r="B1780" s="25"/>
      <c r="C1780" s="263" t="s">
        <v>2369</v>
      </c>
      <c r="D1780" s="263" t="s">
        <v>1270</v>
      </c>
      <c r="E1780" s="264" t="s">
        <v>2370</v>
      </c>
      <c r="F1780" s="265" t="s">
        <v>2371</v>
      </c>
      <c r="G1780" s="266" t="s">
        <v>1596</v>
      </c>
      <c r="H1780" s="267" t="n">
        <v>17</v>
      </c>
      <c r="I1780" s="268"/>
      <c r="J1780" s="269" t="n">
        <f aca="false">ROUND(I1780*H1780,2)</f>
        <v>0</v>
      </c>
      <c r="K1780" s="270"/>
      <c r="L1780" s="271"/>
      <c r="M1780" s="272"/>
      <c r="N1780" s="273" t="s">
        <v>40</v>
      </c>
      <c r="O1780" s="74"/>
      <c r="P1780" s="222" t="n">
        <f aca="false">O1780*H1780</f>
        <v>0</v>
      </c>
      <c r="Q1780" s="222" t="n">
        <v>0</v>
      </c>
      <c r="R1780" s="222" t="n">
        <f aca="false">Q1780*H1780</f>
        <v>0</v>
      </c>
      <c r="S1780" s="222" t="n">
        <v>0</v>
      </c>
      <c r="T1780" s="223" t="n">
        <f aca="false">S1780*H1780</f>
        <v>0</v>
      </c>
      <c r="U1780" s="24"/>
      <c r="V1780" s="24"/>
      <c r="W1780" s="24"/>
      <c r="X1780" s="24"/>
      <c r="Y1780" s="24"/>
      <c r="Z1780" s="24"/>
      <c r="AA1780" s="24"/>
      <c r="AB1780" s="24"/>
      <c r="AC1780" s="24"/>
      <c r="AD1780" s="24"/>
      <c r="AE1780" s="24"/>
      <c r="AR1780" s="224" t="s">
        <v>528</v>
      </c>
      <c r="AT1780" s="224" t="s">
        <v>1270</v>
      </c>
      <c r="AU1780" s="224" t="s">
        <v>85</v>
      </c>
      <c r="AY1780" s="3" t="s">
        <v>146</v>
      </c>
      <c r="BE1780" s="225" t="n">
        <f aca="false">IF(N1780="základní",J1780,0)</f>
        <v>0</v>
      </c>
      <c r="BF1780" s="225" t="n">
        <f aca="false">IF(N1780="snížená",J1780,0)</f>
        <v>0</v>
      </c>
      <c r="BG1780" s="225" t="n">
        <f aca="false">IF(N1780="zákl. přenesená",J1780,0)</f>
        <v>0</v>
      </c>
      <c r="BH1780" s="225" t="n">
        <f aca="false">IF(N1780="sníž. přenesená",J1780,0)</f>
        <v>0</v>
      </c>
      <c r="BI1780" s="225" t="n">
        <f aca="false">IF(N1780="nulová",J1780,0)</f>
        <v>0</v>
      </c>
      <c r="BJ1780" s="3" t="s">
        <v>83</v>
      </c>
      <c r="BK1780" s="225" t="n">
        <f aca="false">ROUND(I1780*H1780,2)</f>
        <v>0</v>
      </c>
      <c r="BL1780" s="3" t="s">
        <v>273</v>
      </c>
      <c r="BM1780" s="224" t="s">
        <v>2372</v>
      </c>
    </row>
    <row r="1781" s="31" customFormat="true" ht="24.15" hidden="false" customHeight="true" outlineLevel="0" collapsed="false">
      <c r="A1781" s="24"/>
      <c r="B1781" s="25"/>
      <c r="C1781" s="212" t="s">
        <v>2373</v>
      </c>
      <c r="D1781" s="212" t="s">
        <v>148</v>
      </c>
      <c r="E1781" s="213" t="s">
        <v>2374</v>
      </c>
      <c r="F1781" s="214" t="s">
        <v>2375</v>
      </c>
      <c r="G1781" s="215" t="s">
        <v>1702</v>
      </c>
      <c r="H1781" s="274"/>
      <c r="I1781" s="217"/>
      <c r="J1781" s="218" t="n">
        <f aca="false">ROUND(I1781*H1781,2)</f>
        <v>0</v>
      </c>
      <c r="K1781" s="219"/>
      <c r="L1781" s="30"/>
      <c r="M1781" s="220"/>
      <c r="N1781" s="221" t="s">
        <v>40</v>
      </c>
      <c r="O1781" s="74"/>
      <c r="P1781" s="222" t="n">
        <f aca="false">O1781*H1781</f>
        <v>0</v>
      </c>
      <c r="Q1781" s="222" t="n">
        <v>0</v>
      </c>
      <c r="R1781" s="222" t="n">
        <f aca="false">Q1781*H1781</f>
        <v>0</v>
      </c>
      <c r="S1781" s="222" t="n">
        <v>0</v>
      </c>
      <c r="T1781" s="223" t="n">
        <f aca="false">S1781*H1781</f>
        <v>0</v>
      </c>
      <c r="U1781" s="24"/>
      <c r="V1781" s="24"/>
      <c r="W1781" s="24"/>
      <c r="X1781" s="24"/>
      <c r="Y1781" s="24"/>
      <c r="Z1781" s="24"/>
      <c r="AA1781" s="24"/>
      <c r="AB1781" s="24"/>
      <c r="AC1781" s="24"/>
      <c r="AD1781" s="24"/>
      <c r="AE1781" s="24"/>
      <c r="AR1781" s="224" t="s">
        <v>273</v>
      </c>
      <c r="AT1781" s="224" t="s">
        <v>148</v>
      </c>
      <c r="AU1781" s="224" t="s">
        <v>85</v>
      </c>
      <c r="AY1781" s="3" t="s">
        <v>146</v>
      </c>
      <c r="BE1781" s="225" t="n">
        <f aca="false">IF(N1781="základní",J1781,0)</f>
        <v>0</v>
      </c>
      <c r="BF1781" s="225" t="n">
        <f aca="false">IF(N1781="snížená",J1781,0)</f>
        <v>0</v>
      </c>
      <c r="BG1781" s="225" t="n">
        <f aca="false">IF(N1781="zákl. přenesená",J1781,0)</f>
        <v>0</v>
      </c>
      <c r="BH1781" s="225" t="n">
        <f aca="false">IF(N1781="sníž. přenesená",J1781,0)</f>
        <v>0</v>
      </c>
      <c r="BI1781" s="225" t="n">
        <f aca="false">IF(N1781="nulová",J1781,0)</f>
        <v>0</v>
      </c>
      <c r="BJ1781" s="3" t="s">
        <v>83</v>
      </c>
      <c r="BK1781" s="225" t="n">
        <f aca="false">ROUND(I1781*H1781,2)</f>
        <v>0</v>
      </c>
      <c r="BL1781" s="3" t="s">
        <v>273</v>
      </c>
      <c r="BM1781" s="224" t="s">
        <v>2376</v>
      </c>
    </row>
    <row r="1782" s="195" customFormat="true" ht="22.8" hidden="false" customHeight="true" outlineLevel="0" collapsed="false">
      <c r="B1782" s="196"/>
      <c r="C1782" s="197"/>
      <c r="D1782" s="198" t="s">
        <v>74</v>
      </c>
      <c r="E1782" s="210" t="s">
        <v>2377</v>
      </c>
      <c r="F1782" s="210" t="s">
        <v>2378</v>
      </c>
      <c r="G1782" s="197"/>
      <c r="H1782" s="197"/>
      <c r="I1782" s="200"/>
      <c r="J1782" s="211" t="n">
        <f aca="false">BK1782</f>
        <v>0</v>
      </c>
      <c r="K1782" s="197"/>
      <c r="L1782" s="202"/>
      <c r="M1782" s="203"/>
      <c r="N1782" s="204"/>
      <c r="O1782" s="204"/>
      <c r="P1782" s="205" t="n">
        <f aca="false">SUM(P1783:P1860)</f>
        <v>0</v>
      </c>
      <c r="Q1782" s="204"/>
      <c r="R1782" s="205" t="n">
        <f aca="false">SUM(R1783:R1860)</f>
        <v>1.16938426</v>
      </c>
      <c r="S1782" s="204"/>
      <c r="T1782" s="206" t="n">
        <f aca="false">SUM(T1783:T1860)</f>
        <v>0</v>
      </c>
      <c r="AR1782" s="207" t="s">
        <v>85</v>
      </c>
      <c r="AT1782" s="208" t="s">
        <v>74</v>
      </c>
      <c r="AU1782" s="208" t="s">
        <v>83</v>
      </c>
      <c r="AY1782" s="207" t="s">
        <v>146</v>
      </c>
      <c r="BK1782" s="209" t="n">
        <f aca="false">SUM(BK1783:BK1860)</f>
        <v>0</v>
      </c>
    </row>
    <row r="1783" s="31" customFormat="true" ht="24.15" hidden="false" customHeight="true" outlineLevel="0" collapsed="false">
      <c r="A1783" s="24"/>
      <c r="B1783" s="25"/>
      <c r="C1783" s="212" t="s">
        <v>2379</v>
      </c>
      <c r="D1783" s="212" t="s">
        <v>148</v>
      </c>
      <c r="E1783" s="213" t="s">
        <v>2380</v>
      </c>
      <c r="F1783" s="214" t="s">
        <v>2381</v>
      </c>
      <c r="G1783" s="215" t="s">
        <v>662</v>
      </c>
      <c r="H1783" s="216" t="n">
        <v>57.2</v>
      </c>
      <c r="I1783" s="217"/>
      <c r="J1783" s="218" t="n">
        <f aca="false">ROUND(I1783*H1783,2)</f>
        <v>0</v>
      </c>
      <c r="K1783" s="219"/>
      <c r="L1783" s="30"/>
      <c r="M1783" s="220"/>
      <c r="N1783" s="221" t="s">
        <v>40</v>
      </c>
      <c r="O1783" s="74"/>
      <c r="P1783" s="222" t="n">
        <f aca="false">O1783*H1783</f>
        <v>0</v>
      </c>
      <c r="Q1783" s="222" t="n">
        <v>0.0018</v>
      </c>
      <c r="R1783" s="222" t="n">
        <f aca="false">Q1783*H1783</f>
        <v>0.10296</v>
      </c>
      <c r="S1783" s="222" t="n">
        <v>0</v>
      </c>
      <c r="T1783" s="223" t="n">
        <f aca="false">S1783*H1783</f>
        <v>0</v>
      </c>
      <c r="U1783" s="24"/>
      <c r="V1783" s="24"/>
      <c r="W1783" s="24"/>
      <c r="X1783" s="24"/>
      <c r="Y1783" s="24"/>
      <c r="Z1783" s="24"/>
      <c r="AA1783" s="24"/>
      <c r="AB1783" s="24"/>
      <c r="AC1783" s="24"/>
      <c r="AD1783" s="24"/>
      <c r="AE1783" s="24"/>
      <c r="AR1783" s="224" t="s">
        <v>273</v>
      </c>
      <c r="AT1783" s="224" t="s">
        <v>148</v>
      </c>
      <c r="AU1783" s="224" t="s">
        <v>85</v>
      </c>
      <c r="AY1783" s="3" t="s">
        <v>146</v>
      </c>
      <c r="BE1783" s="225" t="n">
        <f aca="false">IF(N1783="základní",J1783,0)</f>
        <v>0</v>
      </c>
      <c r="BF1783" s="225" t="n">
        <f aca="false">IF(N1783="snížená",J1783,0)</f>
        <v>0</v>
      </c>
      <c r="BG1783" s="225" t="n">
        <f aca="false">IF(N1783="zákl. přenesená",J1783,0)</f>
        <v>0</v>
      </c>
      <c r="BH1783" s="225" t="n">
        <f aca="false">IF(N1783="sníž. přenesená",J1783,0)</f>
        <v>0</v>
      </c>
      <c r="BI1783" s="225" t="n">
        <f aca="false">IF(N1783="nulová",J1783,0)</f>
        <v>0</v>
      </c>
      <c r="BJ1783" s="3" t="s">
        <v>83</v>
      </c>
      <c r="BK1783" s="225" t="n">
        <f aca="false">ROUND(I1783*H1783,2)</f>
        <v>0</v>
      </c>
      <c r="BL1783" s="3" t="s">
        <v>273</v>
      </c>
      <c r="BM1783" s="224" t="s">
        <v>2382</v>
      </c>
    </row>
    <row r="1784" s="226" customFormat="true" ht="12.8" hidden="false" customHeight="false" outlineLevel="0" collapsed="false">
      <c r="B1784" s="227"/>
      <c r="C1784" s="228"/>
      <c r="D1784" s="229" t="s">
        <v>154</v>
      </c>
      <c r="E1784" s="230"/>
      <c r="F1784" s="231" t="s">
        <v>2383</v>
      </c>
      <c r="G1784" s="228"/>
      <c r="H1784" s="232" t="n">
        <v>19.8</v>
      </c>
      <c r="I1784" s="233"/>
      <c r="J1784" s="228"/>
      <c r="K1784" s="228"/>
      <c r="L1784" s="234"/>
      <c r="M1784" s="235"/>
      <c r="N1784" s="236"/>
      <c r="O1784" s="236"/>
      <c r="P1784" s="236"/>
      <c r="Q1784" s="236"/>
      <c r="R1784" s="236"/>
      <c r="S1784" s="236"/>
      <c r="T1784" s="237"/>
      <c r="AT1784" s="238" t="s">
        <v>154</v>
      </c>
      <c r="AU1784" s="238" t="s">
        <v>85</v>
      </c>
      <c r="AV1784" s="226" t="s">
        <v>85</v>
      </c>
      <c r="AW1784" s="226" t="s">
        <v>31</v>
      </c>
      <c r="AX1784" s="226" t="s">
        <v>75</v>
      </c>
      <c r="AY1784" s="238" t="s">
        <v>146</v>
      </c>
    </row>
    <row r="1785" s="226" customFormat="true" ht="12.8" hidden="false" customHeight="false" outlineLevel="0" collapsed="false">
      <c r="B1785" s="227"/>
      <c r="C1785" s="228"/>
      <c r="D1785" s="229" t="s">
        <v>154</v>
      </c>
      <c r="E1785" s="230"/>
      <c r="F1785" s="231" t="s">
        <v>2384</v>
      </c>
      <c r="G1785" s="228"/>
      <c r="H1785" s="232" t="n">
        <v>37.4</v>
      </c>
      <c r="I1785" s="233"/>
      <c r="J1785" s="228"/>
      <c r="K1785" s="228"/>
      <c r="L1785" s="234"/>
      <c r="M1785" s="235"/>
      <c r="N1785" s="236"/>
      <c r="O1785" s="236"/>
      <c r="P1785" s="236"/>
      <c r="Q1785" s="236"/>
      <c r="R1785" s="236"/>
      <c r="S1785" s="236"/>
      <c r="T1785" s="237"/>
      <c r="AT1785" s="238" t="s">
        <v>154</v>
      </c>
      <c r="AU1785" s="238" t="s">
        <v>85</v>
      </c>
      <c r="AV1785" s="226" t="s">
        <v>85</v>
      </c>
      <c r="AW1785" s="226" t="s">
        <v>31</v>
      </c>
      <c r="AX1785" s="226" t="s">
        <v>75</v>
      </c>
      <c r="AY1785" s="238" t="s">
        <v>146</v>
      </c>
    </row>
    <row r="1786" s="239" customFormat="true" ht="12.8" hidden="false" customHeight="false" outlineLevel="0" collapsed="false">
      <c r="B1786" s="240"/>
      <c r="C1786" s="241"/>
      <c r="D1786" s="229" t="s">
        <v>154</v>
      </c>
      <c r="E1786" s="242"/>
      <c r="F1786" s="243" t="s">
        <v>159</v>
      </c>
      <c r="G1786" s="241"/>
      <c r="H1786" s="244" t="n">
        <v>57.2</v>
      </c>
      <c r="I1786" s="245"/>
      <c r="J1786" s="241"/>
      <c r="K1786" s="241"/>
      <c r="L1786" s="246"/>
      <c r="M1786" s="247"/>
      <c r="N1786" s="248"/>
      <c r="O1786" s="248"/>
      <c r="P1786" s="248"/>
      <c r="Q1786" s="248"/>
      <c r="R1786" s="248"/>
      <c r="S1786" s="248"/>
      <c r="T1786" s="249"/>
      <c r="AT1786" s="250" t="s">
        <v>154</v>
      </c>
      <c r="AU1786" s="250" t="s">
        <v>85</v>
      </c>
      <c r="AV1786" s="239" t="s">
        <v>152</v>
      </c>
      <c r="AW1786" s="239" t="s">
        <v>31</v>
      </c>
      <c r="AX1786" s="239" t="s">
        <v>83</v>
      </c>
      <c r="AY1786" s="250" t="s">
        <v>146</v>
      </c>
    </row>
    <row r="1787" s="31" customFormat="true" ht="24.15" hidden="false" customHeight="true" outlineLevel="0" collapsed="false">
      <c r="A1787" s="24"/>
      <c r="B1787" s="25"/>
      <c r="C1787" s="212" t="s">
        <v>2385</v>
      </c>
      <c r="D1787" s="212" t="s">
        <v>148</v>
      </c>
      <c r="E1787" s="213" t="s">
        <v>2386</v>
      </c>
      <c r="F1787" s="214" t="s">
        <v>2387</v>
      </c>
      <c r="G1787" s="215" t="s">
        <v>662</v>
      </c>
      <c r="H1787" s="216" t="n">
        <v>64.9</v>
      </c>
      <c r="I1787" s="217"/>
      <c r="J1787" s="218" t="n">
        <f aca="false">ROUND(I1787*H1787,2)</f>
        <v>0</v>
      </c>
      <c r="K1787" s="219"/>
      <c r="L1787" s="30"/>
      <c r="M1787" s="220"/>
      <c r="N1787" s="221" t="s">
        <v>40</v>
      </c>
      <c r="O1787" s="74"/>
      <c r="P1787" s="222" t="n">
        <f aca="false">O1787*H1787</f>
        <v>0</v>
      </c>
      <c r="Q1787" s="222" t="n">
        <v>0.00098</v>
      </c>
      <c r="R1787" s="222" t="n">
        <f aca="false">Q1787*H1787</f>
        <v>0.063602</v>
      </c>
      <c r="S1787" s="222" t="n">
        <v>0</v>
      </c>
      <c r="T1787" s="223" t="n">
        <f aca="false">S1787*H1787</f>
        <v>0</v>
      </c>
      <c r="U1787" s="24"/>
      <c r="V1787" s="24"/>
      <c r="W1787" s="24"/>
      <c r="X1787" s="24"/>
      <c r="Y1787" s="24"/>
      <c r="Z1787" s="24"/>
      <c r="AA1787" s="24"/>
      <c r="AB1787" s="24"/>
      <c r="AC1787" s="24"/>
      <c r="AD1787" s="24"/>
      <c r="AE1787" s="24"/>
      <c r="AR1787" s="224" t="s">
        <v>273</v>
      </c>
      <c r="AT1787" s="224" t="s">
        <v>148</v>
      </c>
      <c r="AU1787" s="224" t="s">
        <v>85</v>
      </c>
      <c r="AY1787" s="3" t="s">
        <v>146</v>
      </c>
      <c r="BE1787" s="225" t="n">
        <f aca="false">IF(N1787="základní",J1787,0)</f>
        <v>0</v>
      </c>
      <c r="BF1787" s="225" t="n">
        <f aca="false">IF(N1787="snížená",J1787,0)</f>
        <v>0</v>
      </c>
      <c r="BG1787" s="225" t="n">
        <f aca="false">IF(N1787="zákl. přenesená",J1787,0)</f>
        <v>0</v>
      </c>
      <c r="BH1787" s="225" t="n">
        <f aca="false">IF(N1787="sníž. přenesená",J1787,0)</f>
        <v>0</v>
      </c>
      <c r="BI1787" s="225" t="n">
        <f aca="false">IF(N1787="nulová",J1787,0)</f>
        <v>0</v>
      </c>
      <c r="BJ1787" s="3" t="s">
        <v>83</v>
      </c>
      <c r="BK1787" s="225" t="n">
        <f aca="false">ROUND(I1787*H1787,2)</f>
        <v>0</v>
      </c>
      <c r="BL1787" s="3" t="s">
        <v>273</v>
      </c>
      <c r="BM1787" s="224" t="s">
        <v>2388</v>
      </c>
    </row>
    <row r="1788" s="226" customFormat="true" ht="12.8" hidden="false" customHeight="false" outlineLevel="0" collapsed="false">
      <c r="B1788" s="227"/>
      <c r="C1788" s="228"/>
      <c r="D1788" s="229" t="s">
        <v>154</v>
      </c>
      <c r="E1788" s="230"/>
      <c r="F1788" s="231" t="s">
        <v>2389</v>
      </c>
      <c r="G1788" s="228"/>
      <c r="H1788" s="232" t="n">
        <v>23.1</v>
      </c>
      <c r="I1788" s="233"/>
      <c r="J1788" s="228"/>
      <c r="K1788" s="228"/>
      <c r="L1788" s="234"/>
      <c r="M1788" s="235"/>
      <c r="N1788" s="236"/>
      <c r="O1788" s="236"/>
      <c r="P1788" s="236"/>
      <c r="Q1788" s="236"/>
      <c r="R1788" s="236"/>
      <c r="S1788" s="236"/>
      <c r="T1788" s="237"/>
      <c r="AT1788" s="238" t="s">
        <v>154</v>
      </c>
      <c r="AU1788" s="238" t="s">
        <v>85</v>
      </c>
      <c r="AV1788" s="226" t="s">
        <v>85</v>
      </c>
      <c r="AW1788" s="226" t="s">
        <v>31</v>
      </c>
      <c r="AX1788" s="226" t="s">
        <v>75</v>
      </c>
      <c r="AY1788" s="238" t="s">
        <v>146</v>
      </c>
    </row>
    <row r="1789" s="226" customFormat="true" ht="12.8" hidden="false" customHeight="false" outlineLevel="0" collapsed="false">
      <c r="B1789" s="227"/>
      <c r="C1789" s="228"/>
      <c r="D1789" s="229" t="s">
        <v>154</v>
      </c>
      <c r="E1789" s="230"/>
      <c r="F1789" s="231" t="s">
        <v>2390</v>
      </c>
      <c r="G1789" s="228"/>
      <c r="H1789" s="232" t="n">
        <v>41.8</v>
      </c>
      <c r="I1789" s="233"/>
      <c r="J1789" s="228"/>
      <c r="K1789" s="228"/>
      <c r="L1789" s="234"/>
      <c r="M1789" s="235"/>
      <c r="N1789" s="236"/>
      <c r="O1789" s="236"/>
      <c r="P1789" s="236"/>
      <c r="Q1789" s="236"/>
      <c r="R1789" s="236"/>
      <c r="S1789" s="236"/>
      <c r="T1789" s="237"/>
      <c r="AT1789" s="238" t="s">
        <v>154</v>
      </c>
      <c r="AU1789" s="238" t="s">
        <v>85</v>
      </c>
      <c r="AV1789" s="226" t="s">
        <v>85</v>
      </c>
      <c r="AW1789" s="226" t="s">
        <v>31</v>
      </c>
      <c r="AX1789" s="226" t="s">
        <v>75</v>
      </c>
      <c r="AY1789" s="238" t="s">
        <v>146</v>
      </c>
    </row>
    <row r="1790" s="239" customFormat="true" ht="12.8" hidden="false" customHeight="false" outlineLevel="0" collapsed="false">
      <c r="B1790" s="240"/>
      <c r="C1790" s="241"/>
      <c r="D1790" s="229" t="s">
        <v>154</v>
      </c>
      <c r="E1790" s="242"/>
      <c r="F1790" s="243" t="s">
        <v>159</v>
      </c>
      <c r="G1790" s="241"/>
      <c r="H1790" s="244" t="n">
        <v>64.9</v>
      </c>
      <c r="I1790" s="245"/>
      <c r="J1790" s="241"/>
      <c r="K1790" s="241"/>
      <c r="L1790" s="246"/>
      <c r="M1790" s="247"/>
      <c r="N1790" s="248"/>
      <c r="O1790" s="248"/>
      <c r="P1790" s="248"/>
      <c r="Q1790" s="248"/>
      <c r="R1790" s="248"/>
      <c r="S1790" s="248"/>
      <c r="T1790" s="249"/>
      <c r="AT1790" s="250" t="s">
        <v>154</v>
      </c>
      <c r="AU1790" s="250" t="s">
        <v>85</v>
      </c>
      <c r="AV1790" s="239" t="s">
        <v>152</v>
      </c>
      <c r="AW1790" s="239" t="s">
        <v>31</v>
      </c>
      <c r="AX1790" s="239" t="s">
        <v>83</v>
      </c>
      <c r="AY1790" s="250" t="s">
        <v>146</v>
      </c>
    </row>
    <row r="1791" s="31" customFormat="true" ht="49.05" hidden="false" customHeight="true" outlineLevel="0" collapsed="false">
      <c r="A1791" s="24"/>
      <c r="B1791" s="25"/>
      <c r="C1791" s="263" t="s">
        <v>2391</v>
      </c>
      <c r="D1791" s="263" t="s">
        <v>1270</v>
      </c>
      <c r="E1791" s="264" t="s">
        <v>2392</v>
      </c>
      <c r="F1791" s="265" t="s">
        <v>2393</v>
      </c>
      <c r="G1791" s="266" t="s">
        <v>227</v>
      </c>
      <c r="H1791" s="267" t="n">
        <v>36.375</v>
      </c>
      <c r="I1791" s="268"/>
      <c r="J1791" s="269" t="n">
        <f aca="false">ROUND(I1791*H1791,2)</f>
        <v>0</v>
      </c>
      <c r="K1791" s="270"/>
      <c r="L1791" s="271"/>
      <c r="M1791" s="272"/>
      <c r="N1791" s="273" t="s">
        <v>40</v>
      </c>
      <c r="O1791" s="74"/>
      <c r="P1791" s="222" t="n">
        <f aca="false">O1791*H1791</f>
        <v>0</v>
      </c>
      <c r="Q1791" s="222" t="n">
        <v>0</v>
      </c>
      <c r="R1791" s="222" t="n">
        <f aca="false">Q1791*H1791</f>
        <v>0</v>
      </c>
      <c r="S1791" s="222" t="n">
        <v>0</v>
      </c>
      <c r="T1791" s="223" t="n">
        <f aca="false">S1791*H1791</f>
        <v>0</v>
      </c>
      <c r="U1791" s="24"/>
      <c r="V1791" s="24"/>
      <c r="W1791" s="24"/>
      <c r="X1791" s="24"/>
      <c r="Y1791" s="24"/>
      <c r="Z1791" s="24"/>
      <c r="AA1791" s="24"/>
      <c r="AB1791" s="24"/>
      <c r="AC1791" s="24"/>
      <c r="AD1791" s="24"/>
      <c r="AE1791" s="24"/>
      <c r="AR1791" s="224" t="s">
        <v>528</v>
      </c>
      <c r="AT1791" s="224" t="s">
        <v>1270</v>
      </c>
      <c r="AU1791" s="224" t="s">
        <v>85</v>
      </c>
      <c r="AY1791" s="3" t="s">
        <v>146</v>
      </c>
      <c r="BE1791" s="225" t="n">
        <f aca="false">IF(N1791="základní",J1791,0)</f>
        <v>0</v>
      </c>
      <c r="BF1791" s="225" t="n">
        <f aca="false">IF(N1791="snížená",J1791,0)</f>
        <v>0</v>
      </c>
      <c r="BG1791" s="225" t="n">
        <f aca="false">IF(N1791="zákl. přenesená",J1791,0)</f>
        <v>0</v>
      </c>
      <c r="BH1791" s="225" t="n">
        <f aca="false">IF(N1791="sníž. přenesená",J1791,0)</f>
        <v>0</v>
      </c>
      <c r="BI1791" s="225" t="n">
        <f aca="false">IF(N1791="nulová",J1791,0)</f>
        <v>0</v>
      </c>
      <c r="BJ1791" s="3" t="s">
        <v>83</v>
      </c>
      <c r="BK1791" s="225" t="n">
        <f aca="false">ROUND(I1791*H1791,2)</f>
        <v>0</v>
      </c>
      <c r="BL1791" s="3" t="s">
        <v>273</v>
      </c>
      <c r="BM1791" s="224" t="s">
        <v>2394</v>
      </c>
    </row>
    <row r="1792" s="226" customFormat="true" ht="12.8" hidden="false" customHeight="false" outlineLevel="0" collapsed="false">
      <c r="B1792" s="227"/>
      <c r="C1792" s="228"/>
      <c r="D1792" s="229" t="s">
        <v>154</v>
      </c>
      <c r="E1792" s="230"/>
      <c r="F1792" s="231" t="s">
        <v>2395</v>
      </c>
      <c r="G1792" s="228"/>
      <c r="H1792" s="232" t="n">
        <v>5.133</v>
      </c>
      <c r="I1792" s="233"/>
      <c r="J1792" s="228"/>
      <c r="K1792" s="228"/>
      <c r="L1792" s="234"/>
      <c r="M1792" s="235"/>
      <c r="N1792" s="236"/>
      <c r="O1792" s="236"/>
      <c r="P1792" s="236"/>
      <c r="Q1792" s="236"/>
      <c r="R1792" s="236"/>
      <c r="S1792" s="236"/>
      <c r="T1792" s="237"/>
      <c r="AT1792" s="238" t="s">
        <v>154</v>
      </c>
      <c r="AU1792" s="238" t="s">
        <v>85</v>
      </c>
      <c r="AV1792" s="226" t="s">
        <v>85</v>
      </c>
      <c r="AW1792" s="226" t="s">
        <v>31</v>
      </c>
      <c r="AX1792" s="226" t="s">
        <v>75</v>
      </c>
      <c r="AY1792" s="238" t="s">
        <v>146</v>
      </c>
    </row>
    <row r="1793" s="226" customFormat="true" ht="12.8" hidden="false" customHeight="false" outlineLevel="0" collapsed="false">
      <c r="B1793" s="227"/>
      <c r="C1793" s="228"/>
      <c r="D1793" s="229" t="s">
        <v>154</v>
      </c>
      <c r="E1793" s="230"/>
      <c r="F1793" s="231" t="s">
        <v>2396</v>
      </c>
      <c r="G1793" s="228"/>
      <c r="H1793" s="232" t="n">
        <v>11.422</v>
      </c>
      <c r="I1793" s="233"/>
      <c r="J1793" s="228"/>
      <c r="K1793" s="228"/>
      <c r="L1793" s="234"/>
      <c r="M1793" s="235"/>
      <c r="N1793" s="236"/>
      <c r="O1793" s="236"/>
      <c r="P1793" s="236"/>
      <c r="Q1793" s="236"/>
      <c r="R1793" s="236"/>
      <c r="S1793" s="236"/>
      <c r="T1793" s="237"/>
      <c r="AT1793" s="238" t="s">
        <v>154</v>
      </c>
      <c r="AU1793" s="238" t="s">
        <v>85</v>
      </c>
      <c r="AV1793" s="226" t="s">
        <v>85</v>
      </c>
      <c r="AW1793" s="226" t="s">
        <v>31</v>
      </c>
      <c r="AX1793" s="226" t="s">
        <v>75</v>
      </c>
      <c r="AY1793" s="238" t="s">
        <v>146</v>
      </c>
    </row>
    <row r="1794" s="226" customFormat="true" ht="12.8" hidden="false" customHeight="false" outlineLevel="0" collapsed="false">
      <c r="B1794" s="227"/>
      <c r="C1794" s="228"/>
      <c r="D1794" s="229" t="s">
        <v>154</v>
      </c>
      <c r="E1794" s="230"/>
      <c r="F1794" s="231" t="s">
        <v>2397</v>
      </c>
      <c r="G1794" s="228"/>
      <c r="H1794" s="232" t="n">
        <v>19.82</v>
      </c>
      <c r="I1794" s="233"/>
      <c r="J1794" s="228"/>
      <c r="K1794" s="228"/>
      <c r="L1794" s="234"/>
      <c r="M1794" s="235"/>
      <c r="N1794" s="236"/>
      <c r="O1794" s="236"/>
      <c r="P1794" s="236"/>
      <c r="Q1794" s="236"/>
      <c r="R1794" s="236"/>
      <c r="S1794" s="236"/>
      <c r="T1794" s="237"/>
      <c r="AT1794" s="238" t="s">
        <v>154</v>
      </c>
      <c r="AU1794" s="238" t="s">
        <v>85</v>
      </c>
      <c r="AV1794" s="226" t="s">
        <v>85</v>
      </c>
      <c r="AW1794" s="226" t="s">
        <v>31</v>
      </c>
      <c r="AX1794" s="226" t="s">
        <v>75</v>
      </c>
      <c r="AY1794" s="238" t="s">
        <v>146</v>
      </c>
    </row>
    <row r="1795" s="239" customFormat="true" ht="12.8" hidden="false" customHeight="false" outlineLevel="0" collapsed="false">
      <c r="B1795" s="240"/>
      <c r="C1795" s="241"/>
      <c r="D1795" s="229" t="s">
        <v>154</v>
      </c>
      <c r="E1795" s="242"/>
      <c r="F1795" s="243" t="s">
        <v>159</v>
      </c>
      <c r="G1795" s="241"/>
      <c r="H1795" s="244" t="n">
        <v>36.375</v>
      </c>
      <c r="I1795" s="245"/>
      <c r="J1795" s="241"/>
      <c r="K1795" s="241"/>
      <c r="L1795" s="246"/>
      <c r="M1795" s="247"/>
      <c r="N1795" s="248"/>
      <c r="O1795" s="248"/>
      <c r="P1795" s="248"/>
      <c r="Q1795" s="248"/>
      <c r="R1795" s="248"/>
      <c r="S1795" s="248"/>
      <c r="T1795" s="249"/>
      <c r="AT1795" s="250" t="s">
        <v>154</v>
      </c>
      <c r="AU1795" s="250" t="s">
        <v>85</v>
      </c>
      <c r="AV1795" s="239" t="s">
        <v>152</v>
      </c>
      <c r="AW1795" s="239" t="s">
        <v>31</v>
      </c>
      <c r="AX1795" s="239" t="s">
        <v>83</v>
      </c>
      <c r="AY1795" s="250" t="s">
        <v>146</v>
      </c>
    </row>
    <row r="1796" s="31" customFormat="true" ht="24.15" hidden="false" customHeight="true" outlineLevel="0" collapsed="false">
      <c r="A1796" s="24"/>
      <c r="B1796" s="25"/>
      <c r="C1796" s="212" t="s">
        <v>2398</v>
      </c>
      <c r="D1796" s="212" t="s">
        <v>148</v>
      </c>
      <c r="E1796" s="213" t="s">
        <v>2399</v>
      </c>
      <c r="F1796" s="214" t="s">
        <v>2400</v>
      </c>
      <c r="G1796" s="215" t="s">
        <v>662</v>
      </c>
      <c r="H1796" s="216" t="n">
        <v>89.568</v>
      </c>
      <c r="I1796" s="217"/>
      <c r="J1796" s="218" t="n">
        <f aca="false">ROUND(I1796*H1796,2)</f>
        <v>0</v>
      </c>
      <c r="K1796" s="219"/>
      <c r="L1796" s="30"/>
      <c r="M1796" s="220"/>
      <c r="N1796" s="221" t="s">
        <v>40</v>
      </c>
      <c r="O1796" s="74"/>
      <c r="P1796" s="222" t="n">
        <f aca="false">O1796*H1796</f>
        <v>0</v>
      </c>
      <c r="Q1796" s="222" t="n">
        <v>0.00062</v>
      </c>
      <c r="R1796" s="222" t="n">
        <f aca="false">Q1796*H1796</f>
        <v>0.05553216</v>
      </c>
      <c r="S1796" s="222" t="n">
        <v>0</v>
      </c>
      <c r="T1796" s="223" t="n">
        <f aca="false">S1796*H1796</f>
        <v>0</v>
      </c>
      <c r="U1796" s="24"/>
      <c r="V1796" s="24"/>
      <c r="W1796" s="24"/>
      <c r="X1796" s="24"/>
      <c r="Y1796" s="24"/>
      <c r="Z1796" s="24"/>
      <c r="AA1796" s="24"/>
      <c r="AB1796" s="24"/>
      <c r="AC1796" s="24"/>
      <c r="AD1796" s="24"/>
      <c r="AE1796" s="24"/>
      <c r="AR1796" s="224" t="s">
        <v>273</v>
      </c>
      <c r="AT1796" s="224" t="s">
        <v>148</v>
      </c>
      <c r="AU1796" s="224" t="s">
        <v>85</v>
      </c>
      <c r="AY1796" s="3" t="s">
        <v>146</v>
      </c>
      <c r="BE1796" s="225" t="n">
        <f aca="false">IF(N1796="základní",J1796,0)</f>
        <v>0</v>
      </c>
      <c r="BF1796" s="225" t="n">
        <f aca="false">IF(N1796="snížená",J1796,0)</f>
        <v>0</v>
      </c>
      <c r="BG1796" s="225" t="n">
        <f aca="false">IF(N1796="zákl. přenesená",J1796,0)</f>
        <v>0</v>
      </c>
      <c r="BH1796" s="225" t="n">
        <f aca="false">IF(N1796="sníž. přenesená",J1796,0)</f>
        <v>0</v>
      </c>
      <c r="BI1796" s="225" t="n">
        <f aca="false">IF(N1796="nulová",J1796,0)</f>
        <v>0</v>
      </c>
      <c r="BJ1796" s="3" t="s">
        <v>83</v>
      </c>
      <c r="BK1796" s="225" t="n">
        <f aca="false">ROUND(I1796*H1796,2)</f>
        <v>0</v>
      </c>
      <c r="BL1796" s="3" t="s">
        <v>273</v>
      </c>
      <c r="BM1796" s="224" t="s">
        <v>2401</v>
      </c>
    </row>
    <row r="1797" s="226" customFormat="true" ht="12.8" hidden="false" customHeight="false" outlineLevel="0" collapsed="false">
      <c r="B1797" s="227"/>
      <c r="C1797" s="228"/>
      <c r="D1797" s="229" t="s">
        <v>154</v>
      </c>
      <c r="E1797" s="230"/>
      <c r="F1797" s="231" t="s">
        <v>2402</v>
      </c>
      <c r="G1797" s="228"/>
      <c r="H1797" s="232" t="n">
        <v>10.3</v>
      </c>
      <c r="I1797" s="233"/>
      <c r="J1797" s="228"/>
      <c r="K1797" s="228"/>
      <c r="L1797" s="234"/>
      <c r="M1797" s="235"/>
      <c r="N1797" s="236"/>
      <c r="O1797" s="236"/>
      <c r="P1797" s="236"/>
      <c r="Q1797" s="236"/>
      <c r="R1797" s="236"/>
      <c r="S1797" s="236"/>
      <c r="T1797" s="237"/>
      <c r="AT1797" s="238" t="s">
        <v>154</v>
      </c>
      <c r="AU1797" s="238" t="s">
        <v>85</v>
      </c>
      <c r="AV1797" s="226" t="s">
        <v>85</v>
      </c>
      <c r="AW1797" s="226" t="s">
        <v>31</v>
      </c>
      <c r="AX1797" s="226" t="s">
        <v>75</v>
      </c>
      <c r="AY1797" s="238" t="s">
        <v>146</v>
      </c>
    </row>
    <row r="1798" s="226" customFormat="true" ht="12.8" hidden="false" customHeight="false" outlineLevel="0" collapsed="false">
      <c r="B1798" s="227"/>
      <c r="C1798" s="228"/>
      <c r="D1798" s="229" t="s">
        <v>154</v>
      </c>
      <c r="E1798" s="230"/>
      <c r="F1798" s="231" t="s">
        <v>2403</v>
      </c>
      <c r="G1798" s="228"/>
      <c r="H1798" s="232" t="n">
        <v>3.9</v>
      </c>
      <c r="I1798" s="233"/>
      <c r="J1798" s="228"/>
      <c r="K1798" s="228"/>
      <c r="L1798" s="234"/>
      <c r="M1798" s="235"/>
      <c r="N1798" s="236"/>
      <c r="O1798" s="236"/>
      <c r="P1798" s="236"/>
      <c r="Q1798" s="236"/>
      <c r="R1798" s="236"/>
      <c r="S1798" s="236"/>
      <c r="T1798" s="237"/>
      <c r="AT1798" s="238" t="s">
        <v>154</v>
      </c>
      <c r="AU1798" s="238" t="s">
        <v>85</v>
      </c>
      <c r="AV1798" s="226" t="s">
        <v>85</v>
      </c>
      <c r="AW1798" s="226" t="s">
        <v>31</v>
      </c>
      <c r="AX1798" s="226" t="s">
        <v>75</v>
      </c>
      <c r="AY1798" s="238" t="s">
        <v>146</v>
      </c>
    </row>
    <row r="1799" s="226" customFormat="true" ht="12.8" hidden="false" customHeight="false" outlineLevel="0" collapsed="false">
      <c r="B1799" s="227"/>
      <c r="C1799" s="228"/>
      <c r="D1799" s="229" t="s">
        <v>154</v>
      </c>
      <c r="E1799" s="230"/>
      <c r="F1799" s="231" t="s">
        <v>2404</v>
      </c>
      <c r="G1799" s="228"/>
      <c r="H1799" s="232" t="n">
        <v>7.44</v>
      </c>
      <c r="I1799" s="233"/>
      <c r="J1799" s="228"/>
      <c r="K1799" s="228"/>
      <c r="L1799" s="234"/>
      <c r="M1799" s="235"/>
      <c r="N1799" s="236"/>
      <c r="O1799" s="236"/>
      <c r="P1799" s="236"/>
      <c r="Q1799" s="236"/>
      <c r="R1799" s="236"/>
      <c r="S1799" s="236"/>
      <c r="T1799" s="237"/>
      <c r="AT1799" s="238" t="s">
        <v>154</v>
      </c>
      <c r="AU1799" s="238" t="s">
        <v>85</v>
      </c>
      <c r="AV1799" s="226" t="s">
        <v>85</v>
      </c>
      <c r="AW1799" s="226" t="s">
        <v>31</v>
      </c>
      <c r="AX1799" s="226" t="s">
        <v>75</v>
      </c>
      <c r="AY1799" s="238" t="s">
        <v>146</v>
      </c>
    </row>
    <row r="1800" s="226" customFormat="true" ht="12.8" hidden="false" customHeight="false" outlineLevel="0" collapsed="false">
      <c r="B1800" s="227"/>
      <c r="C1800" s="228"/>
      <c r="D1800" s="229" t="s">
        <v>154</v>
      </c>
      <c r="E1800" s="230"/>
      <c r="F1800" s="231" t="s">
        <v>2405</v>
      </c>
      <c r="G1800" s="228"/>
      <c r="H1800" s="232" t="n">
        <v>3.89</v>
      </c>
      <c r="I1800" s="233"/>
      <c r="J1800" s="228"/>
      <c r="K1800" s="228"/>
      <c r="L1800" s="234"/>
      <c r="M1800" s="235"/>
      <c r="N1800" s="236"/>
      <c r="O1800" s="236"/>
      <c r="P1800" s="236"/>
      <c r="Q1800" s="236"/>
      <c r="R1800" s="236"/>
      <c r="S1800" s="236"/>
      <c r="T1800" s="237"/>
      <c r="AT1800" s="238" t="s">
        <v>154</v>
      </c>
      <c r="AU1800" s="238" t="s">
        <v>85</v>
      </c>
      <c r="AV1800" s="226" t="s">
        <v>85</v>
      </c>
      <c r="AW1800" s="226" t="s">
        <v>31</v>
      </c>
      <c r="AX1800" s="226" t="s">
        <v>75</v>
      </c>
      <c r="AY1800" s="238" t="s">
        <v>146</v>
      </c>
    </row>
    <row r="1801" s="226" customFormat="true" ht="12.8" hidden="false" customHeight="false" outlineLevel="0" collapsed="false">
      <c r="B1801" s="227"/>
      <c r="C1801" s="228"/>
      <c r="D1801" s="229" t="s">
        <v>154</v>
      </c>
      <c r="E1801" s="230"/>
      <c r="F1801" s="231" t="s">
        <v>2406</v>
      </c>
      <c r="G1801" s="228"/>
      <c r="H1801" s="232" t="n">
        <v>6</v>
      </c>
      <c r="I1801" s="233"/>
      <c r="J1801" s="228"/>
      <c r="K1801" s="228"/>
      <c r="L1801" s="234"/>
      <c r="M1801" s="235"/>
      <c r="N1801" s="236"/>
      <c r="O1801" s="236"/>
      <c r="P1801" s="236"/>
      <c r="Q1801" s="236"/>
      <c r="R1801" s="236"/>
      <c r="S1801" s="236"/>
      <c r="T1801" s="237"/>
      <c r="AT1801" s="238" t="s">
        <v>154</v>
      </c>
      <c r="AU1801" s="238" t="s">
        <v>85</v>
      </c>
      <c r="AV1801" s="226" t="s">
        <v>85</v>
      </c>
      <c r="AW1801" s="226" t="s">
        <v>31</v>
      </c>
      <c r="AX1801" s="226" t="s">
        <v>75</v>
      </c>
      <c r="AY1801" s="238" t="s">
        <v>146</v>
      </c>
    </row>
    <row r="1802" s="251" customFormat="true" ht="12.8" hidden="false" customHeight="false" outlineLevel="0" collapsed="false">
      <c r="B1802" s="252"/>
      <c r="C1802" s="253"/>
      <c r="D1802" s="229" t="s">
        <v>154</v>
      </c>
      <c r="E1802" s="254"/>
      <c r="F1802" s="255" t="s">
        <v>2407</v>
      </c>
      <c r="G1802" s="253"/>
      <c r="H1802" s="256" t="n">
        <v>31.53</v>
      </c>
      <c r="I1802" s="257"/>
      <c r="J1802" s="253"/>
      <c r="K1802" s="253"/>
      <c r="L1802" s="258"/>
      <c r="M1802" s="259"/>
      <c r="N1802" s="260"/>
      <c r="O1802" s="260"/>
      <c r="P1802" s="260"/>
      <c r="Q1802" s="260"/>
      <c r="R1802" s="260"/>
      <c r="S1802" s="260"/>
      <c r="T1802" s="261"/>
      <c r="AT1802" s="262" t="s">
        <v>154</v>
      </c>
      <c r="AU1802" s="262" t="s">
        <v>85</v>
      </c>
      <c r="AV1802" s="251" t="s">
        <v>160</v>
      </c>
      <c r="AW1802" s="251" t="s">
        <v>31</v>
      </c>
      <c r="AX1802" s="251" t="s">
        <v>75</v>
      </c>
      <c r="AY1802" s="262" t="s">
        <v>146</v>
      </c>
    </row>
    <row r="1803" s="226" customFormat="true" ht="12.8" hidden="false" customHeight="false" outlineLevel="0" collapsed="false">
      <c r="B1803" s="227"/>
      <c r="C1803" s="228"/>
      <c r="D1803" s="229" t="s">
        <v>154</v>
      </c>
      <c r="E1803" s="230"/>
      <c r="F1803" s="231" t="s">
        <v>2408</v>
      </c>
      <c r="G1803" s="228"/>
      <c r="H1803" s="232" t="n">
        <v>2.7</v>
      </c>
      <c r="I1803" s="233"/>
      <c r="J1803" s="228"/>
      <c r="K1803" s="228"/>
      <c r="L1803" s="234"/>
      <c r="M1803" s="235"/>
      <c r="N1803" s="236"/>
      <c r="O1803" s="236"/>
      <c r="P1803" s="236"/>
      <c r="Q1803" s="236"/>
      <c r="R1803" s="236"/>
      <c r="S1803" s="236"/>
      <c r="T1803" s="237"/>
      <c r="AT1803" s="238" t="s">
        <v>154</v>
      </c>
      <c r="AU1803" s="238" t="s">
        <v>85</v>
      </c>
      <c r="AV1803" s="226" t="s">
        <v>85</v>
      </c>
      <c r="AW1803" s="226" t="s">
        <v>31</v>
      </c>
      <c r="AX1803" s="226" t="s">
        <v>75</v>
      </c>
      <c r="AY1803" s="238" t="s">
        <v>146</v>
      </c>
    </row>
    <row r="1804" s="226" customFormat="true" ht="12.8" hidden="false" customHeight="false" outlineLevel="0" collapsed="false">
      <c r="B1804" s="227"/>
      <c r="C1804" s="228"/>
      <c r="D1804" s="229" t="s">
        <v>154</v>
      </c>
      <c r="E1804" s="230"/>
      <c r="F1804" s="231" t="s">
        <v>2409</v>
      </c>
      <c r="G1804" s="228"/>
      <c r="H1804" s="232" t="n">
        <v>4.3</v>
      </c>
      <c r="I1804" s="233"/>
      <c r="J1804" s="228"/>
      <c r="K1804" s="228"/>
      <c r="L1804" s="234"/>
      <c r="M1804" s="235"/>
      <c r="N1804" s="236"/>
      <c r="O1804" s="236"/>
      <c r="P1804" s="236"/>
      <c r="Q1804" s="236"/>
      <c r="R1804" s="236"/>
      <c r="S1804" s="236"/>
      <c r="T1804" s="237"/>
      <c r="AT1804" s="238" t="s">
        <v>154</v>
      </c>
      <c r="AU1804" s="238" t="s">
        <v>85</v>
      </c>
      <c r="AV1804" s="226" t="s">
        <v>85</v>
      </c>
      <c r="AW1804" s="226" t="s">
        <v>31</v>
      </c>
      <c r="AX1804" s="226" t="s">
        <v>75</v>
      </c>
      <c r="AY1804" s="238" t="s">
        <v>146</v>
      </c>
    </row>
    <row r="1805" s="226" customFormat="true" ht="12.8" hidden="false" customHeight="false" outlineLevel="0" collapsed="false">
      <c r="B1805" s="227"/>
      <c r="C1805" s="228"/>
      <c r="D1805" s="229" t="s">
        <v>154</v>
      </c>
      <c r="E1805" s="230"/>
      <c r="F1805" s="231" t="s">
        <v>2410</v>
      </c>
      <c r="G1805" s="228"/>
      <c r="H1805" s="232" t="n">
        <v>8.3</v>
      </c>
      <c r="I1805" s="233"/>
      <c r="J1805" s="228"/>
      <c r="K1805" s="228"/>
      <c r="L1805" s="234"/>
      <c r="M1805" s="235"/>
      <c r="N1805" s="236"/>
      <c r="O1805" s="236"/>
      <c r="P1805" s="236"/>
      <c r="Q1805" s="236"/>
      <c r="R1805" s="236"/>
      <c r="S1805" s="236"/>
      <c r="T1805" s="237"/>
      <c r="AT1805" s="238" t="s">
        <v>154</v>
      </c>
      <c r="AU1805" s="238" t="s">
        <v>85</v>
      </c>
      <c r="AV1805" s="226" t="s">
        <v>85</v>
      </c>
      <c r="AW1805" s="226" t="s">
        <v>31</v>
      </c>
      <c r="AX1805" s="226" t="s">
        <v>75</v>
      </c>
      <c r="AY1805" s="238" t="s">
        <v>146</v>
      </c>
    </row>
    <row r="1806" s="251" customFormat="true" ht="12.8" hidden="false" customHeight="false" outlineLevel="0" collapsed="false">
      <c r="B1806" s="252"/>
      <c r="C1806" s="253"/>
      <c r="D1806" s="229" t="s">
        <v>154</v>
      </c>
      <c r="E1806" s="254"/>
      <c r="F1806" s="255" t="s">
        <v>2411</v>
      </c>
      <c r="G1806" s="253"/>
      <c r="H1806" s="256" t="n">
        <v>15.3</v>
      </c>
      <c r="I1806" s="257"/>
      <c r="J1806" s="253"/>
      <c r="K1806" s="253"/>
      <c r="L1806" s="258"/>
      <c r="M1806" s="259"/>
      <c r="N1806" s="260"/>
      <c r="O1806" s="260"/>
      <c r="P1806" s="260"/>
      <c r="Q1806" s="260"/>
      <c r="R1806" s="260"/>
      <c r="S1806" s="260"/>
      <c r="T1806" s="261"/>
      <c r="AT1806" s="262" t="s">
        <v>154</v>
      </c>
      <c r="AU1806" s="262" t="s">
        <v>85</v>
      </c>
      <c r="AV1806" s="251" t="s">
        <v>160</v>
      </c>
      <c r="AW1806" s="251" t="s">
        <v>31</v>
      </c>
      <c r="AX1806" s="251" t="s">
        <v>75</v>
      </c>
      <c r="AY1806" s="262" t="s">
        <v>146</v>
      </c>
    </row>
    <row r="1807" s="226" customFormat="true" ht="12.8" hidden="false" customHeight="false" outlineLevel="0" collapsed="false">
      <c r="B1807" s="227"/>
      <c r="C1807" s="228"/>
      <c r="D1807" s="229" t="s">
        <v>154</v>
      </c>
      <c r="E1807" s="230"/>
      <c r="F1807" s="231" t="s">
        <v>2412</v>
      </c>
      <c r="G1807" s="228"/>
      <c r="H1807" s="232" t="n">
        <v>4</v>
      </c>
      <c r="I1807" s="233"/>
      <c r="J1807" s="228"/>
      <c r="K1807" s="228"/>
      <c r="L1807" s="234"/>
      <c r="M1807" s="235"/>
      <c r="N1807" s="236"/>
      <c r="O1807" s="236"/>
      <c r="P1807" s="236"/>
      <c r="Q1807" s="236"/>
      <c r="R1807" s="236"/>
      <c r="S1807" s="236"/>
      <c r="T1807" s="237"/>
      <c r="AT1807" s="238" t="s">
        <v>154</v>
      </c>
      <c r="AU1807" s="238" t="s">
        <v>85</v>
      </c>
      <c r="AV1807" s="226" t="s">
        <v>85</v>
      </c>
      <c r="AW1807" s="226" t="s">
        <v>31</v>
      </c>
      <c r="AX1807" s="226" t="s">
        <v>75</v>
      </c>
      <c r="AY1807" s="238" t="s">
        <v>146</v>
      </c>
    </row>
    <row r="1808" s="226" customFormat="true" ht="12.8" hidden="false" customHeight="false" outlineLevel="0" collapsed="false">
      <c r="B1808" s="227"/>
      <c r="C1808" s="228"/>
      <c r="D1808" s="229" t="s">
        <v>154</v>
      </c>
      <c r="E1808" s="230"/>
      <c r="F1808" s="231" t="s">
        <v>2409</v>
      </c>
      <c r="G1808" s="228"/>
      <c r="H1808" s="232" t="n">
        <v>4.3</v>
      </c>
      <c r="I1808" s="233"/>
      <c r="J1808" s="228"/>
      <c r="K1808" s="228"/>
      <c r="L1808" s="234"/>
      <c r="M1808" s="235"/>
      <c r="N1808" s="236"/>
      <c r="O1808" s="236"/>
      <c r="P1808" s="236"/>
      <c r="Q1808" s="236"/>
      <c r="R1808" s="236"/>
      <c r="S1808" s="236"/>
      <c r="T1808" s="237"/>
      <c r="AT1808" s="238" t="s">
        <v>154</v>
      </c>
      <c r="AU1808" s="238" t="s">
        <v>85</v>
      </c>
      <c r="AV1808" s="226" t="s">
        <v>85</v>
      </c>
      <c r="AW1808" s="226" t="s">
        <v>31</v>
      </c>
      <c r="AX1808" s="226" t="s">
        <v>75</v>
      </c>
      <c r="AY1808" s="238" t="s">
        <v>146</v>
      </c>
    </row>
    <row r="1809" s="226" customFormat="true" ht="12.8" hidden="false" customHeight="false" outlineLevel="0" collapsed="false">
      <c r="B1809" s="227"/>
      <c r="C1809" s="228"/>
      <c r="D1809" s="229" t="s">
        <v>154</v>
      </c>
      <c r="E1809" s="230"/>
      <c r="F1809" s="231" t="s">
        <v>2410</v>
      </c>
      <c r="G1809" s="228"/>
      <c r="H1809" s="232" t="n">
        <v>8.3</v>
      </c>
      <c r="I1809" s="233"/>
      <c r="J1809" s="228"/>
      <c r="K1809" s="228"/>
      <c r="L1809" s="234"/>
      <c r="M1809" s="235"/>
      <c r="N1809" s="236"/>
      <c r="O1809" s="236"/>
      <c r="P1809" s="236"/>
      <c r="Q1809" s="236"/>
      <c r="R1809" s="236"/>
      <c r="S1809" s="236"/>
      <c r="T1809" s="237"/>
      <c r="AT1809" s="238" t="s">
        <v>154</v>
      </c>
      <c r="AU1809" s="238" t="s">
        <v>85</v>
      </c>
      <c r="AV1809" s="226" t="s">
        <v>85</v>
      </c>
      <c r="AW1809" s="226" t="s">
        <v>31</v>
      </c>
      <c r="AX1809" s="226" t="s">
        <v>75</v>
      </c>
      <c r="AY1809" s="238" t="s">
        <v>146</v>
      </c>
    </row>
    <row r="1810" s="251" customFormat="true" ht="12.8" hidden="false" customHeight="false" outlineLevel="0" collapsed="false">
      <c r="B1810" s="252"/>
      <c r="C1810" s="253"/>
      <c r="D1810" s="229" t="s">
        <v>154</v>
      </c>
      <c r="E1810" s="254"/>
      <c r="F1810" s="255" t="s">
        <v>2413</v>
      </c>
      <c r="G1810" s="253"/>
      <c r="H1810" s="256" t="n">
        <v>16.6</v>
      </c>
      <c r="I1810" s="257"/>
      <c r="J1810" s="253"/>
      <c r="K1810" s="253"/>
      <c r="L1810" s="258"/>
      <c r="M1810" s="259"/>
      <c r="N1810" s="260"/>
      <c r="O1810" s="260"/>
      <c r="P1810" s="260"/>
      <c r="Q1810" s="260"/>
      <c r="R1810" s="260"/>
      <c r="S1810" s="260"/>
      <c r="T1810" s="261"/>
      <c r="AT1810" s="262" t="s">
        <v>154</v>
      </c>
      <c r="AU1810" s="262" t="s">
        <v>85</v>
      </c>
      <c r="AV1810" s="251" t="s">
        <v>160</v>
      </c>
      <c r="AW1810" s="251" t="s">
        <v>31</v>
      </c>
      <c r="AX1810" s="251" t="s">
        <v>75</v>
      </c>
      <c r="AY1810" s="262" t="s">
        <v>146</v>
      </c>
    </row>
    <row r="1811" s="226" customFormat="true" ht="12.8" hidden="false" customHeight="false" outlineLevel="0" collapsed="false">
      <c r="B1811" s="227"/>
      <c r="C1811" s="228"/>
      <c r="D1811" s="229" t="s">
        <v>154</v>
      </c>
      <c r="E1811" s="230"/>
      <c r="F1811" s="231" t="s">
        <v>2414</v>
      </c>
      <c r="G1811" s="228"/>
      <c r="H1811" s="232" t="n">
        <v>7.58</v>
      </c>
      <c r="I1811" s="233"/>
      <c r="J1811" s="228"/>
      <c r="K1811" s="228"/>
      <c r="L1811" s="234"/>
      <c r="M1811" s="235"/>
      <c r="N1811" s="236"/>
      <c r="O1811" s="236"/>
      <c r="P1811" s="236"/>
      <c r="Q1811" s="236"/>
      <c r="R1811" s="236"/>
      <c r="S1811" s="236"/>
      <c r="T1811" s="237"/>
      <c r="AT1811" s="238" t="s">
        <v>154</v>
      </c>
      <c r="AU1811" s="238" t="s">
        <v>85</v>
      </c>
      <c r="AV1811" s="226" t="s">
        <v>85</v>
      </c>
      <c r="AW1811" s="226" t="s">
        <v>31</v>
      </c>
      <c r="AX1811" s="226" t="s">
        <v>75</v>
      </c>
      <c r="AY1811" s="238" t="s">
        <v>146</v>
      </c>
    </row>
    <row r="1812" s="226" customFormat="true" ht="12.8" hidden="false" customHeight="false" outlineLevel="0" collapsed="false">
      <c r="B1812" s="227"/>
      <c r="C1812" s="228"/>
      <c r="D1812" s="229" t="s">
        <v>154</v>
      </c>
      <c r="E1812" s="230"/>
      <c r="F1812" s="231" t="s">
        <v>2415</v>
      </c>
      <c r="G1812" s="228"/>
      <c r="H1812" s="232" t="n">
        <v>5.45</v>
      </c>
      <c r="I1812" s="233"/>
      <c r="J1812" s="228"/>
      <c r="K1812" s="228"/>
      <c r="L1812" s="234"/>
      <c r="M1812" s="235"/>
      <c r="N1812" s="236"/>
      <c r="O1812" s="236"/>
      <c r="P1812" s="236"/>
      <c r="Q1812" s="236"/>
      <c r="R1812" s="236"/>
      <c r="S1812" s="236"/>
      <c r="T1812" s="237"/>
      <c r="AT1812" s="238" t="s">
        <v>154</v>
      </c>
      <c r="AU1812" s="238" t="s">
        <v>85</v>
      </c>
      <c r="AV1812" s="226" t="s">
        <v>85</v>
      </c>
      <c r="AW1812" s="226" t="s">
        <v>31</v>
      </c>
      <c r="AX1812" s="226" t="s">
        <v>75</v>
      </c>
      <c r="AY1812" s="238" t="s">
        <v>146</v>
      </c>
    </row>
    <row r="1813" s="226" customFormat="true" ht="12.8" hidden="false" customHeight="false" outlineLevel="0" collapsed="false">
      <c r="B1813" s="227"/>
      <c r="C1813" s="228"/>
      <c r="D1813" s="229" t="s">
        <v>154</v>
      </c>
      <c r="E1813" s="230"/>
      <c r="F1813" s="231" t="s">
        <v>2416</v>
      </c>
      <c r="G1813" s="228"/>
      <c r="H1813" s="232" t="n">
        <v>1.33</v>
      </c>
      <c r="I1813" s="233"/>
      <c r="J1813" s="228"/>
      <c r="K1813" s="228"/>
      <c r="L1813" s="234"/>
      <c r="M1813" s="235"/>
      <c r="N1813" s="236"/>
      <c r="O1813" s="236"/>
      <c r="P1813" s="236"/>
      <c r="Q1813" s="236"/>
      <c r="R1813" s="236"/>
      <c r="S1813" s="236"/>
      <c r="T1813" s="237"/>
      <c r="AT1813" s="238" t="s">
        <v>154</v>
      </c>
      <c r="AU1813" s="238" t="s">
        <v>85</v>
      </c>
      <c r="AV1813" s="226" t="s">
        <v>85</v>
      </c>
      <c r="AW1813" s="226" t="s">
        <v>31</v>
      </c>
      <c r="AX1813" s="226" t="s">
        <v>75</v>
      </c>
      <c r="AY1813" s="238" t="s">
        <v>146</v>
      </c>
    </row>
    <row r="1814" s="251" customFormat="true" ht="12.8" hidden="false" customHeight="false" outlineLevel="0" collapsed="false">
      <c r="B1814" s="252"/>
      <c r="C1814" s="253"/>
      <c r="D1814" s="229" t="s">
        <v>154</v>
      </c>
      <c r="E1814" s="254"/>
      <c r="F1814" s="255" t="s">
        <v>2417</v>
      </c>
      <c r="G1814" s="253"/>
      <c r="H1814" s="256" t="n">
        <v>14.36</v>
      </c>
      <c r="I1814" s="257"/>
      <c r="J1814" s="253"/>
      <c r="K1814" s="253"/>
      <c r="L1814" s="258"/>
      <c r="M1814" s="259"/>
      <c r="N1814" s="260"/>
      <c r="O1814" s="260"/>
      <c r="P1814" s="260"/>
      <c r="Q1814" s="260"/>
      <c r="R1814" s="260"/>
      <c r="S1814" s="260"/>
      <c r="T1814" s="261"/>
      <c r="AT1814" s="262" t="s">
        <v>154</v>
      </c>
      <c r="AU1814" s="262" t="s">
        <v>85</v>
      </c>
      <c r="AV1814" s="251" t="s">
        <v>160</v>
      </c>
      <c r="AW1814" s="251" t="s">
        <v>31</v>
      </c>
      <c r="AX1814" s="251" t="s">
        <v>75</v>
      </c>
      <c r="AY1814" s="262" t="s">
        <v>146</v>
      </c>
    </row>
    <row r="1815" s="226" customFormat="true" ht="12.8" hidden="false" customHeight="false" outlineLevel="0" collapsed="false">
      <c r="B1815" s="227"/>
      <c r="C1815" s="228"/>
      <c r="D1815" s="229" t="s">
        <v>154</v>
      </c>
      <c r="E1815" s="230"/>
      <c r="F1815" s="231" t="s">
        <v>2418</v>
      </c>
      <c r="G1815" s="228"/>
      <c r="H1815" s="232" t="n">
        <v>12.678</v>
      </c>
      <c r="I1815" s="233"/>
      <c r="J1815" s="228"/>
      <c r="K1815" s="228"/>
      <c r="L1815" s="234"/>
      <c r="M1815" s="235"/>
      <c r="N1815" s="236"/>
      <c r="O1815" s="236"/>
      <c r="P1815" s="236"/>
      <c r="Q1815" s="236"/>
      <c r="R1815" s="236"/>
      <c r="S1815" s="236"/>
      <c r="T1815" s="237"/>
      <c r="AT1815" s="238" t="s">
        <v>154</v>
      </c>
      <c r="AU1815" s="238" t="s">
        <v>85</v>
      </c>
      <c r="AV1815" s="226" t="s">
        <v>85</v>
      </c>
      <c r="AW1815" s="226" t="s">
        <v>31</v>
      </c>
      <c r="AX1815" s="226" t="s">
        <v>75</v>
      </c>
      <c r="AY1815" s="238" t="s">
        <v>146</v>
      </c>
    </row>
    <row r="1816" s="226" customFormat="true" ht="12.8" hidden="false" customHeight="false" outlineLevel="0" collapsed="false">
      <c r="B1816" s="227"/>
      <c r="C1816" s="228"/>
      <c r="D1816" s="229" t="s">
        <v>154</v>
      </c>
      <c r="E1816" s="230"/>
      <c r="F1816" s="231" t="s">
        <v>2419</v>
      </c>
      <c r="G1816" s="228"/>
      <c r="H1816" s="232" t="n">
        <v>-0.9</v>
      </c>
      <c r="I1816" s="233"/>
      <c r="J1816" s="228"/>
      <c r="K1816" s="228"/>
      <c r="L1816" s="234"/>
      <c r="M1816" s="235"/>
      <c r="N1816" s="236"/>
      <c r="O1816" s="236"/>
      <c r="P1816" s="236"/>
      <c r="Q1816" s="236"/>
      <c r="R1816" s="236"/>
      <c r="S1816" s="236"/>
      <c r="T1816" s="237"/>
      <c r="AT1816" s="238" t="s">
        <v>154</v>
      </c>
      <c r="AU1816" s="238" t="s">
        <v>85</v>
      </c>
      <c r="AV1816" s="226" t="s">
        <v>85</v>
      </c>
      <c r="AW1816" s="226" t="s">
        <v>31</v>
      </c>
      <c r="AX1816" s="226" t="s">
        <v>75</v>
      </c>
      <c r="AY1816" s="238" t="s">
        <v>146</v>
      </c>
    </row>
    <row r="1817" s="251" customFormat="true" ht="12.8" hidden="false" customHeight="false" outlineLevel="0" collapsed="false">
      <c r="B1817" s="252"/>
      <c r="C1817" s="253"/>
      <c r="D1817" s="229" t="s">
        <v>154</v>
      </c>
      <c r="E1817" s="254"/>
      <c r="F1817" s="255" t="s">
        <v>2420</v>
      </c>
      <c r="G1817" s="253"/>
      <c r="H1817" s="256" t="n">
        <v>11.778</v>
      </c>
      <c r="I1817" s="257"/>
      <c r="J1817" s="253"/>
      <c r="K1817" s="253"/>
      <c r="L1817" s="258"/>
      <c r="M1817" s="259"/>
      <c r="N1817" s="260"/>
      <c r="O1817" s="260"/>
      <c r="P1817" s="260"/>
      <c r="Q1817" s="260"/>
      <c r="R1817" s="260"/>
      <c r="S1817" s="260"/>
      <c r="T1817" s="261"/>
      <c r="AT1817" s="262" t="s">
        <v>154</v>
      </c>
      <c r="AU1817" s="262" t="s">
        <v>85</v>
      </c>
      <c r="AV1817" s="251" t="s">
        <v>160</v>
      </c>
      <c r="AW1817" s="251" t="s">
        <v>31</v>
      </c>
      <c r="AX1817" s="251" t="s">
        <v>75</v>
      </c>
      <c r="AY1817" s="262" t="s">
        <v>146</v>
      </c>
    </row>
    <row r="1818" s="239" customFormat="true" ht="12.8" hidden="false" customHeight="false" outlineLevel="0" collapsed="false">
      <c r="B1818" s="240"/>
      <c r="C1818" s="241"/>
      <c r="D1818" s="229" t="s">
        <v>154</v>
      </c>
      <c r="E1818" s="242"/>
      <c r="F1818" s="243" t="s">
        <v>159</v>
      </c>
      <c r="G1818" s="241"/>
      <c r="H1818" s="244" t="n">
        <v>89.568</v>
      </c>
      <c r="I1818" s="245"/>
      <c r="J1818" s="241"/>
      <c r="K1818" s="241"/>
      <c r="L1818" s="246"/>
      <c r="M1818" s="247"/>
      <c r="N1818" s="248"/>
      <c r="O1818" s="248"/>
      <c r="P1818" s="248"/>
      <c r="Q1818" s="248"/>
      <c r="R1818" s="248"/>
      <c r="S1818" s="248"/>
      <c r="T1818" s="249"/>
      <c r="AT1818" s="250" t="s">
        <v>154</v>
      </c>
      <c r="AU1818" s="250" t="s">
        <v>85</v>
      </c>
      <c r="AV1818" s="239" t="s">
        <v>152</v>
      </c>
      <c r="AW1818" s="239" t="s">
        <v>31</v>
      </c>
      <c r="AX1818" s="239" t="s">
        <v>83</v>
      </c>
      <c r="AY1818" s="250" t="s">
        <v>146</v>
      </c>
    </row>
    <row r="1819" s="31" customFormat="true" ht="24.15" hidden="false" customHeight="true" outlineLevel="0" collapsed="false">
      <c r="A1819" s="24"/>
      <c r="B1819" s="25"/>
      <c r="C1819" s="263" t="s">
        <v>2421</v>
      </c>
      <c r="D1819" s="263" t="s">
        <v>1270</v>
      </c>
      <c r="E1819" s="264" t="s">
        <v>2422</v>
      </c>
      <c r="F1819" s="265" t="s">
        <v>2423</v>
      </c>
      <c r="G1819" s="266" t="s">
        <v>662</v>
      </c>
      <c r="H1819" s="267" t="n">
        <v>93.151</v>
      </c>
      <c r="I1819" s="268"/>
      <c r="J1819" s="269" t="n">
        <f aca="false">ROUND(I1819*H1819,2)</f>
        <v>0</v>
      </c>
      <c r="K1819" s="270"/>
      <c r="L1819" s="271"/>
      <c r="M1819" s="272"/>
      <c r="N1819" s="273" t="s">
        <v>40</v>
      </c>
      <c r="O1819" s="74"/>
      <c r="P1819" s="222" t="n">
        <f aca="false">O1819*H1819</f>
        <v>0</v>
      </c>
      <c r="Q1819" s="222" t="n">
        <v>0</v>
      </c>
      <c r="R1819" s="222" t="n">
        <f aca="false">Q1819*H1819</f>
        <v>0</v>
      </c>
      <c r="S1819" s="222" t="n">
        <v>0</v>
      </c>
      <c r="T1819" s="223" t="n">
        <f aca="false">S1819*H1819</f>
        <v>0</v>
      </c>
      <c r="U1819" s="24"/>
      <c r="V1819" s="24"/>
      <c r="W1819" s="24"/>
      <c r="X1819" s="24"/>
      <c r="Y1819" s="24"/>
      <c r="Z1819" s="24"/>
      <c r="AA1819" s="24"/>
      <c r="AB1819" s="24"/>
      <c r="AC1819" s="24"/>
      <c r="AD1819" s="24"/>
      <c r="AE1819" s="24"/>
      <c r="AR1819" s="224" t="s">
        <v>528</v>
      </c>
      <c r="AT1819" s="224" t="s">
        <v>1270</v>
      </c>
      <c r="AU1819" s="224" t="s">
        <v>85</v>
      </c>
      <c r="AY1819" s="3" t="s">
        <v>146</v>
      </c>
      <c r="BE1819" s="225" t="n">
        <f aca="false">IF(N1819="základní",J1819,0)</f>
        <v>0</v>
      </c>
      <c r="BF1819" s="225" t="n">
        <f aca="false">IF(N1819="snížená",J1819,0)</f>
        <v>0</v>
      </c>
      <c r="BG1819" s="225" t="n">
        <f aca="false">IF(N1819="zákl. přenesená",J1819,0)</f>
        <v>0</v>
      </c>
      <c r="BH1819" s="225" t="n">
        <f aca="false">IF(N1819="sníž. přenesená",J1819,0)</f>
        <v>0</v>
      </c>
      <c r="BI1819" s="225" t="n">
        <f aca="false">IF(N1819="nulová",J1819,0)</f>
        <v>0</v>
      </c>
      <c r="BJ1819" s="3" t="s">
        <v>83</v>
      </c>
      <c r="BK1819" s="225" t="n">
        <f aca="false">ROUND(I1819*H1819,2)</f>
        <v>0</v>
      </c>
      <c r="BL1819" s="3" t="s">
        <v>273</v>
      </c>
      <c r="BM1819" s="224" t="s">
        <v>2424</v>
      </c>
    </row>
    <row r="1820" s="226" customFormat="true" ht="12.8" hidden="false" customHeight="false" outlineLevel="0" collapsed="false">
      <c r="B1820" s="227"/>
      <c r="C1820" s="228"/>
      <c r="D1820" s="229" t="s">
        <v>154</v>
      </c>
      <c r="E1820" s="230"/>
      <c r="F1820" s="231" t="s">
        <v>2425</v>
      </c>
      <c r="G1820" s="228"/>
      <c r="H1820" s="232" t="n">
        <v>93.151</v>
      </c>
      <c r="I1820" s="233"/>
      <c r="J1820" s="228"/>
      <c r="K1820" s="228"/>
      <c r="L1820" s="234"/>
      <c r="M1820" s="235"/>
      <c r="N1820" s="236"/>
      <c r="O1820" s="236"/>
      <c r="P1820" s="236"/>
      <c r="Q1820" s="236"/>
      <c r="R1820" s="236"/>
      <c r="S1820" s="236"/>
      <c r="T1820" s="237"/>
      <c r="AT1820" s="238" t="s">
        <v>154</v>
      </c>
      <c r="AU1820" s="238" t="s">
        <v>85</v>
      </c>
      <c r="AV1820" s="226" t="s">
        <v>85</v>
      </c>
      <c r="AW1820" s="226" t="s">
        <v>31</v>
      </c>
      <c r="AX1820" s="226" t="s">
        <v>83</v>
      </c>
      <c r="AY1820" s="238" t="s">
        <v>146</v>
      </c>
    </row>
    <row r="1821" s="31" customFormat="true" ht="24.15" hidden="false" customHeight="true" outlineLevel="0" collapsed="false">
      <c r="A1821" s="24"/>
      <c r="B1821" s="25"/>
      <c r="C1821" s="212" t="s">
        <v>2426</v>
      </c>
      <c r="D1821" s="212" t="s">
        <v>148</v>
      </c>
      <c r="E1821" s="213" t="s">
        <v>2427</v>
      </c>
      <c r="F1821" s="214" t="s">
        <v>2428</v>
      </c>
      <c r="G1821" s="215" t="s">
        <v>662</v>
      </c>
      <c r="H1821" s="216" t="n">
        <v>24.009</v>
      </c>
      <c r="I1821" s="217"/>
      <c r="J1821" s="218" t="n">
        <f aca="false">ROUND(I1821*H1821,2)</f>
        <v>0</v>
      </c>
      <c r="K1821" s="219"/>
      <c r="L1821" s="30"/>
      <c r="M1821" s="220"/>
      <c r="N1821" s="221" t="s">
        <v>40</v>
      </c>
      <c r="O1821" s="74"/>
      <c r="P1821" s="222" t="n">
        <f aca="false">O1821*H1821</f>
        <v>0</v>
      </c>
      <c r="Q1821" s="222" t="n">
        <v>0.00062</v>
      </c>
      <c r="R1821" s="222" t="n">
        <f aca="false">Q1821*H1821</f>
        <v>0.01488558</v>
      </c>
      <c r="S1821" s="222" t="n">
        <v>0</v>
      </c>
      <c r="T1821" s="223" t="n">
        <f aca="false">S1821*H1821</f>
        <v>0</v>
      </c>
      <c r="U1821" s="24"/>
      <c r="V1821" s="24"/>
      <c r="W1821" s="24"/>
      <c r="X1821" s="24"/>
      <c r="Y1821" s="24"/>
      <c r="Z1821" s="24"/>
      <c r="AA1821" s="24"/>
      <c r="AB1821" s="24"/>
      <c r="AC1821" s="24"/>
      <c r="AD1821" s="24"/>
      <c r="AE1821" s="24"/>
      <c r="AR1821" s="224" t="s">
        <v>273</v>
      </c>
      <c r="AT1821" s="224" t="s">
        <v>148</v>
      </c>
      <c r="AU1821" s="224" t="s">
        <v>85</v>
      </c>
      <c r="AY1821" s="3" t="s">
        <v>146</v>
      </c>
      <c r="BE1821" s="225" t="n">
        <f aca="false">IF(N1821="základní",J1821,0)</f>
        <v>0</v>
      </c>
      <c r="BF1821" s="225" t="n">
        <f aca="false">IF(N1821="snížená",J1821,0)</f>
        <v>0</v>
      </c>
      <c r="BG1821" s="225" t="n">
        <f aca="false">IF(N1821="zákl. přenesená",J1821,0)</f>
        <v>0</v>
      </c>
      <c r="BH1821" s="225" t="n">
        <f aca="false">IF(N1821="sníž. přenesená",J1821,0)</f>
        <v>0</v>
      </c>
      <c r="BI1821" s="225" t="n">
        <f aca="false">IF(N1821="nulová",J1821,0)</f>
        <v>0</v>
      </c>
      <c r="BJ1821" s="3" t="s">
        <v>83</v>
      </c>
      <c r="BK1821" s="225" t="n">
        <f aca="false">ROUND(I1821*H1821,2)</f>
        <v>0</v>
      </c>
      <c r="BL1821" s="3" t="s">
        <v>273</v>
      </c>
      <c r="BM1821" s="224" t="s">
        <v>2429</v>
      </c>
    </row>
    <row r="1822" s="226" customFormat="true" ht="12.8" hidden="false" customHeight="false" outlineLevel="0" collapsed="false">
      <c r="B1822" s="227"/>
      <c r="C1822" s="228"/>
      <c r="D1822" s="229" t="s">
        <v>154</v>
      </c>
      <c r="E1822" s="230"/>
      <c r="F1822" s="231" t="s">
        <v>2430</v>
      </c>
      <c r="G1822" s="228"/>
      <c r="H1822" s="232" t="n">
        <v>8.685</v>
      </c>
      <c r="I1822" s="233"/>
      <c r="J1822" s="228"/>
      <c r="K1822" s="228"/>
      <c r="L1822" s="234"/>
      <c r="M1822" s="235"/>
      <c r="N1822" s="236"/>
      <c r="O1822" s="236"/>
      <c r="P1822" s="236"/>
      <c r="Q1822" s="236"/>
      <c r="R1822" s="236"/>
      <c r="S1822" s="236"/>
      <c r="T1822" s="237"/>
      <c r="AT1822" s="238" t="s">
        <v>154</v>
      </c>
      <c r="AU1822" s="238" t="s">
        <v>85</v>
      </c>
      <c r="AV1822" s="226" t="s">
        <v>85</v>
      </c>
      <c r="AW1822" s="226" t="s">
        <v>31</v>
      </c>
      <c r="AX1822" s="226" t="s">
        <v>75</v>
      </c>
      <c r="AY1822" s="238" t="s">
        <v>146</v>
      </c>
    </row>
    <row r="1823" s="226" customFormat="true" ht="12.8" hidden="false" customHeight="false" outlineLevel="0" collapsed="false">
      <c r="B1823" s="227"/>
      <c r="C1823" s="228"/>
      <c r="D1823" s="229" t="s">
        <v>154</v>
      </c>
      <c r="E1823" s="230"/>
      <c r="F1823" s="231" t="s">
        <v>2431</v>
      </c>
      <c r="G1823" s="228"/>
      <c r="H1823" s="232" t="n">
        <v>7.662</v>
      </c>
      <c r="I1823" s="233"/>
      <c r="J1823" s="228"/>
      <c r="K1823" s="228"/>
      <c r="L1823" s="234"/>
      <c r="M1823" s="235"/>
      <c r="N1823" s="236"/>
      <c r="O1823" s="236"/>
      <c r="P1823" s="236"/>
      <c r="Q1823" s="236"/>
      <c r="R1823" s="236"/>
      <c r="S1823" s="236"/>
      <c r="T1823" s="237"/>
      <c r="AT1823" s="238" t="s">
        <v>154</v>
      </c>
      <c r="AU1823" s="238" t="s">
        <v>85</v>
      </c>
      <c r="AV1823" s="226" t="s">
        <v>85</v>
      </c>
      <c r="AW1823" s="226" t="s">
        <v>31</v>
      </c>
      <c r="AX1823" s="226" t="s">
        <v>75</v>
      </c>
      <c r="AY1823" s="238" t="s">
        <v>146</v>
      </c>
    </row>
    <row r="1824" s="226" customFormat="true" ht="12.8" hidden="false" customHeight="false" outlineLevel="0" collapsed="false">
      <c r="B1824" s="227"/>
      <c r="C1824" s="228"/>
      <c r="D1824" s="229" t="s">
        <v>154</v>
      </c>
      <c r="E1824" s="230"/>
      <c r="F1824" s="231" t="s">
        <v>2432</v>
      </c>
      <c r="G1824" s="228"/>
      <c r="H1824" s="232" t="n">
        <v>7.662</v>
      </c>
      <c r="I1824" s="233"/>
      <c r="J1824" s="228"/>
      <c r="K1824" s="228"/>
      <c r="L1824" s="234"/>
      <c r="M1824" s="235"/>
      <c r="N1824" s="236"/>
      <c r="O1824" s="236"/>
      <c r="P1824" s="236"/>
      <c r="Q1824" s="236"/>
      <c r="R1824" s="236"/>
      <c r="S1824" s="236"/>
      <c r="T1824" s="237"/>
      <c r="AT1824" s="238" t="s">
        <v>154</v>
      </c>
      <c r="AU1824" s="238" t="s">
        <v>85</v>
      </c>
      <c r="AV1824" s="226" t="s">
        <v>85</v>
      </c>
      <c r="AW1824" s="226" t="s">
        <v>31</v>
      </c>
      <c r="AX1824" s="226" t="s">
        <v>75</v>
      </c>
      <c r="AY1824" s="238" t="s">
        <v>146</v>
      </c>
    </row>
    <row r="1825" s="239" customFormat="true" ht="12.8" hidden="false" customHeight="false" outlineLevel="0" collapsed="false">
      <c r="B1825" s="240"/>
      <c r="C1825" s="241"/>
      <c r="D1825" s="229" t="s">
        <v>154</v>
      </c>
      <c r="E1825" s="242"/>
      <c r="F1825" s="243" t="s">
        <v>159</v>
      </c>
      <c r="G1825" s="241"/>
      <c r="H1825" s="244" t="n">
        <v>24.009</v>
      </c>
      <c r="I1825" s="245"/>
      <c r="J1825" s="241"/>
      <c r="K1825" s="241"/>
      <c r="L1825" s="246"/>
      <c r="M1825" s="247"/>
      <c r="N1825" s="248"/>
      <c r="O1825" s="248"/>
      <c r="P1825" s="248"/>
      <c r="Q1825" s="248"/>
      <c r="R1825" s="248"/>
      <c r="S1825" s="248"/>
      <c r="T1825" s="249"/>
      <c r="AT1825" s="250" t="s">
        <v>154</v>
      </c>
      <c r="AU1825" s="250" t="s">
        <v>85</v>
      </c>
      <c r="AV1825" s="239" t="s">
        <v>152</v>
      </c>
      <c r="AW1825" s="239" t="s">
        <v>31</v>
      </c>
      <c r="AX1825" s="239" t="s">
        <v>83</v>
      </c>
      <c r="AY1825" s="250" t="s">
        <v>146</v>
      </c>
    </row>
    <row r="1826" s="31" customFormat="true" ht="24.15" hidden="false" customHeight="true" outlineLevel="0" collapsed="false">
      <c r="A1826" s="24"/>
      <c r="B1826" s="25"/>
      <c r="C1826" s="263" t="s">
        <v>2433</v>
      </c>
      <c r="D1826" s="263" t="s">
        <v>1270</v>
      </c>
      <c r="E1826" s="264" t="s">
        <v>2434</v>
      </c>
      <c r="F1826" s="265" t="s">
        <v>2435</v>
      </c>
      <c r="G1826" s="266" t="s">
        <v>662</v>
      </c>
      <c r="H1826" s="267" t="n">
        <v>24.969</v>
      </c>
      <c r="I1826" s="268"/>
      <c r="J1826" s="269" t="n">
        <f aca="false">ROUND(I1826*H1826,2)</f>
        <v>0</v>
      </c>
      <c r="K1826" s="270"/>
      <c r="L1826" s="271"/>
      <c r="M1826" s="272"/>
      <c r="N1826" s="273" t="s">
        <v>40</v>
      </c>
      <c r="O1826" s="74"/>
      <c r="P1826" s="222" t="n">
        <f aca="false">O1826*H1826</f>
        <v>0</v>
      </c>
      <c r="Q1826" s="222" t="n">
        <v>0</v>
      </c>
      <c r="R1826" s="222" t="n">
        <f aca="false">Q1826*H1826</f>
        <v>0</v>
      </c>
      <c r="S1826" s="222" t="n">
        <v>0</v>
      </c>
      <c r="T1826" s="223" t="n">
        <f aca="false">S1826*H1826</f>
        <v>0</v>
      </c>
      <c r="U1826" s="24"/>
      <c r="V1826" s="24"/>
      <c r="W1826" s="24"/>
      <c r="X1826" s="24"/>
      <c r="Y1826" s="24"/>
      <c r="Z1826" s="24"/>
      <c r="AA1826" s="24"/>
      <c r="AB1826" s="24"/>
      <c r="AC1826" s="24"/>
      <c r="AD1826" s="24"/>
      <c r="AE1826" s="24"/>
      <c r="AR1826" s="224" t="s">
        <v>528</v>
      </c>
      <c r="AT1826" s="224" t="s">
        <v>1270</v>
      </c>
      <c r="AU1826" s="224" t="s">
        <v>85</v>
      </c>
      <c r="AY1826" s="3" t="s">
        <v>146</v>
      </c>
      <c r="BE1826" s="225" t="n">
        <f aca="false">IF(N1826="základní",J1826,0)</f>
        <v>0</v>
      </c>
      <c r="BF1826" s="225" t="n">
        <f aca="false">IF(N1826="snížená",J1826,0)</f>
        <v>0</v>
      </c>
      <c r="BG1826" s="225" t="n">
        <f aca="false">IF(N1826="zákl. přenesená",J1826,0)</f>
        <v>0</v>
      </c>
      <c r="BH1826" s="225" t="n">
        <f aca="false">IF(N1826="sníž. přenesená",J1826,0)</f>
        <v>0</v>
      </c>
      <c r="BI1826" s="225" t="n">
        <f aca="false">IF(N1826="nulová",J1826,0)</f>
        <v>0</v>
      </c>
      <c r="BJ1826" s="3" t="s">
        <v>83</v>
      </c>
      <c r="BK1826" s="225" t="n">
        <f aca="false">ROUND(I1826*H1826,2)</f>
        <v>0</v>
      </c>
      <c r="BL1826" s="3" t="s">
        <v>273</v>
      </c>
      <c r="BM1826" s="224" t="s">
        <v>2436</v>
      </c>
    </row>
    <row r="1827" s="226" customFormat="true" ht="12.8" hidden="false" customHeight="false" outlineLevel="0" collapsed="false">
      <c r="B1827" s="227"/>
      <c r="C1827" s="228"/>
      <c r="D1827" s="229" t="s">
        <v>154</v>
      </c>
      <c r="E1827" s="230"/>
      <c r="F1827" s="231" t="s">
        <v>2437</v>
      </c>
      <c r="G1827" s="228"/>
      <c r="H1827" s="232" t="n">
        <v>24.969</v>
      </c>
      <c r="I1827" s="233"/>
      <c r="J1827" s="228"/>
      <c r="K1827" s="228"/>
      <c r="L1827" s="234"/>
      <c r="M1827" s="235"/>
      <c r="N1827" s="236"/>
      <c r="O1827" s="236"/>
      <c r="P1827" s="236"/>
      <c r="Q1827" s="236"/>
      <c r="R1827" s="236"/>
      <c r="S1827" s="236"/>
      <c r="T1827" s="237"/>
      <c r="AT1827" s="238" t="s">
        <v>154</v>
      </c>
      <c r="AU1827" s="238" t="s">
        <v>85</v>
      </c>
      <c r="AV1827" s="226" t="s">
        <v>85</v>
      </c>
      <c r="AW1827" s="226" t="s">
        <v>31</v>
      </c>
      <c r="AX1827" s="226" t="s">
        <v>83</v>
      </c>
      <c r="AY1827" s="238" t="s">
        <v>146</v>
      </c>
    </row>
    <row r="1828" s="31" customFormat="true" ht="24.15" hidden="false" customHeight="true" outlineLevel="0" collapsed="false">
      <c r="A1828" s="24"/>
      <c r="B1828" s="25"/>
      <c r="C1828" s="212" t="s">
        <v>2438</v>
      </c>
      <c r="D1828" s="212" t="s">
        <v>148</v>
      </c>
      <c r="E1828" s="213" t="s">
        <v>2439</v>
      </c>
      <c r="F1828" s="214" t="s">
        <v>2440</v>
      </c>
      <c r="G1828" s="215" t="s">
        <v>227</v>
      </c>
      <c r="H1828" s="216" t="n">
        <v>142.4</v>
      </c>
      <c r="I1828" s="217"/>
      <c r="J1828" s="218" t="n">
        <f aca="false">ROUND(I1828*H1828,2)</f>
        <v>0</v>
      </c>
      <c r="K1828" s="219"/>
      <c r="L1828" s="30"/>
      <c r="M1828" s="220"/>
      <c r="N1828" s="221" t="s">
        <v>40</v>
      </c>
      <c r="O1828" s="74"/>
      <c r="P1828" s="222" t="n">
        <f aca="false">O1828*H1828</f>
        <v>0</v>
      </c>
      <c r="Q1828" s="222" t="n">
        <v>0.00367</v>
      </c>
      <c r="R1828" s="222" t="n">
        <f aca="false">Q1828*H1828</f>
        <v>0.522608</v>
      </c>
      <c r="S1828" s="222" t="n">
        <v>0</v>
      </c>
      <c r="T1828" s="223" t="n">
        <f aca="false">S1828*H1828</f>
        <v>0</v>
      </c>
      <c r="U1828" s="24"/>
      <c r="V1828" s="24"/>
      <c r="W1828" s="24"/>
      <c r="X1828" s="24"/>
      <c r="Y1828" s="24"/>
      <c r="Z1828" s="24"/>
      <c r="AA1828" s="24"/>
      <c r="AB1828" s="24"/>
      <c r="AC1828" s="24"/>
      <c r="AD1828" s="24"/>
      <c r="AE1828" s="24"/>
      <c r="AR1828" s="224" t="s">
        <v>273</v>
      </c>
      <c r="AT1828" s="224" t="s">
        <v>148</v>
      </c>
      <c r="AU1828" s="224" t="s">
        <v>85</v>
      </c>
      <c r="AY1828" s="3" t="s">
        <v>146</v>
      </c>
      <c r="BE1828" s="225" t="n">
        <f aca="false">IF(N1828="základní",J1828,0)</f>
        <v>0</v>
      </c>
      <c r="BF1828" s="225" t="n">
        <f aca="false">IF(N1828="snížená",J1828,0)</f>
        <v>0</v>
      </c>
      <c r="BG1828" s="225" t="n">
        <f aca="false">IF(N1828="zákl. přenesená",J1828,0)</f>
        <v>0</v>
      </c>
      <c r="BH1828" s="225" t="n">
        <f aca="false">IF(N1828="sníž. přenesená",J1828,0)</f>
        <v>0</v>
      </c>
      <c r="BI1828" s="225" t="n">
        <f aca="false">IF(N1828="nulová",J1828,0)</f>
        <v>0</v>
      </c>
      <c r="BJ1828" s="3" t="s">
        <v>83</v>
      </c>
      <c r="BK1828" s="225" t="n">
        <f aca="false">ROUND(I1828*H1828,2)</f>
        <v>0</v>
      </c>
      <c r="BL1828" s="3" t="s">
        <v>273</v>
      </c>
      <c r="BM1828" s="224" t="s">
        <v>2441</v>
      </c>
    </row>
    <row r="1829" s="226" customFormat="true" ht="12.8" hidden="false" customHeight="false" outlineLevel="0" collapsed="false">
      <c r="B1829" s="227"/>
      <c r="C1829" s="228"/>
      <c r="D1829" s="229" t="s">
        <v>154</v>
      </c>
      <c r="E1829" s="230"/>
      <c r="F1829" s="231" t="s">
        <v>2442</v>
      </c>
      <c r="G1829" s="228"/>
      <c r="H1829" s="232" t="n">
        <v>47.5</v>
      </c>
      <c r="I1829" s="233"/>
      <c r="J1829" s="228"/>
      <c r="K1829" s="228"/>
      <c r="L1829" s="234"/>
      <c r="M1829" s="235"/>
      <c r="N1829" s="236"/>
      <c r="O1829" s="236"/>
      <c r="P1829" s="236"/>
      <c r="Q1829" s="236"/>
      <c r="R1829" s="236"/>
      <c r="S1829" s="236"/>
      <c r="T1829" s="237"/>
      <c r="AT1829" s="238" t="s">
        <v>154</v>
      </c>
      <c r="AU1829" s="238" t="s">
        <v>85</v>
      </c>
      <c r="AV1829" s="226" t="s">
        <v>85</v>
      </c>
      <c r="AW1829" s="226" t="s">
        <v>31</v>
      </c>
      <c r="AX1829" s="226" t="s">
        <v>75</v>
      </c>
      <c r="AY1829" s="238" t="s">
        <v>146</v>
      </c>
    </row>
    <row r="1830" s="226" customFormat="true" ht="12.8" hidden="false" customHeight="false" outlineLevel="0" collapsed="false">
      <c r="B1830" s="227"/>
      <c r="C1830" s="228"/>
      <c r="D1830" s="229" t="s">
        <v>154</v>
      </c>
      <c r="E1830" s="230"/>
      <c r="F1830" s="231" t="s">
        <v>2443</v>
      </c>
      <c r="G1830" s="228"/>
      <c r="H1830" s="232" t="n">
        <v>35</v>
      </c>
      <c r="I1830" s="233"/>
      <c r="J1830" s="228"/>
      <c r="K1830" s="228"/>
      <c r="L1830" s="234"/>
      <c r="M1830" s="235"/>
      <c r="N1830" s="236"/>
      <c r="O1830" s="236"/>
      <c r="P1830" s="236"/>
      <c r="Q1830" s="236"/>
      <c r="R1830" s="236"/>
      <c r="S1830" s="236"/>
      <c r="T1830" s="237"/>
      <c r="AT1830" s="238" t="s">
        <v>154</v>
      </c>
      <c r="AU1830" s="238" t="s">
        <v>85</v>
      </c>
      <c r="AV1830" s="226" t="s">
        <v>85</v>
      </c>
      <c r="AW1830" s="226" t="s">
        <v>31</v>
      </c>
      <c r="AX1830" s="226" t="s">
        <v>75</v>
      </c>
      <c r="AY1830" s="238" t="s">
        <v>146</v>
      </c>
    </row>
    <row r="1831" s="226" customFormat="true" ht="12.8" hidden="false" customHeight="false" outlineLevel="0" collapsed="false">
      <c r="B1831" s="227"/>
      <c r="C1831" s="228"/>
      <c r="D1831" s="229" t="s">
        <v>154</v>
      </c>
      <c r="E1831" s="230"/>
      <c r="F1831" s="231" t="s">
        <v>2444</v>
      </c>
      <c r="G1831" s="228"/>
      <c r="H1831" s="232" t="n">
        <v>35.1</v>
      </c>
      <c r="I1831" s="233"/>
      <c r="J1831" s="228"/>
      <c r="K1831" s="228"/>
      <c r="L1831" s="234"/>
      <c r="M1831" s="235"/>
      <c r="N1831" s="236"/>
      <c r="O1831" s="236"/>
      <c r="P1831" s="236"/>
      <c r="Q1831" s="236"/>
      <c r="R1831" s="236"/>
      <c r="S1831" s="236"/>
      <c r="T1831" s="237"/>
      <c r="AT1831" s="238" t="s">
        <v>154</v>
      </c>
      <c r="AU1831" s="238" t="s">
        <v>85</v>
      </c>
      <c r="AV1831" s="226" t="s">
        <v>85</v>
      </c>
      <c r="AW1831" s="226" t="s">
        <v>31</v>
      </c>
      <c r="AX1831" s="226" t="s">
        <v>75</v>
      </c>
      <c r="AY1831" s="238" t="s">
        <v>146</v>
      </c>
    </row>
    <row r="1832" s="226" customFormat="true" ht="12.8" hidden="false" customHeight="false" outlineLevel="0" collapsed="false">
      <c r="B1832" s="227"/>
      <c r="C1832" s="228"/>
      <c r="D1832" s="229" t="s">
        <v>154</v>
      </c>
      <c r="E1832" s="230"/>
      <c r="F1832" s="231" t="s">
        <v>2445</v>
      </c>
      <c r="G1832" s="228"/>
      <c r="H1832" s="232" t="n">
        <v>24.8</v>
      </c>
      <c r="I1832" s="233"/>
      <c r="J1832" s="228"/>
      <c r="K1832" s="228"/>
      <c r="L1832" s="234"/>
      <c r="M1832" s="235"/>
      <c r="N1832" s="236"/>
      <c r="O1832" s="236"/>
      <c r="P1832" s="236"/>
      <c r="Q1832" s="236"/>
      <c r="R1832" s="236"/>
      <c r="S1832" s="236"/>
      <c r="T1832" s="237"/>
      <c r="AT1832" s="238" t="s">
        <v>154</v>
      </c>
      <c r="AU1832" s="238" t="s">
        <v>85</v>
      </c>
      <c r="AV1832" s="226" t="s">
        <v>85</v>
      </c>
      <c r="AW1832" s="226" t="s">
        <v>31</v>
      </c>
      <c r="AX1832" s="226" t="s">
        <v>75</v>
      </c>
      <c r="AY1832" s="238" t="s">
        <v>146</v>
      </c>
    </row>
    <row r="1833" s="239" customFormat="true" ht="12.8" hidden="false" customHeight="false" outlineLevel="0" collapsed="false">
      <c r="B1833" s="240"/>
      <c r="C1833" s="241"/>
      <c r="D1833" s="229" t="s">
        <v>154</v>
      </c>
      <c r="E1833" s="242"/>
      <c r="F1833" s="243" t="s">
        <v>159</v>
      </c>
      <c r="G1833" s="241"/>
      <c r="H1833" s="244" t="n">
        <v>142.4</v>
      </c>
      <c r="I1833" s="245"/>
      <c r="J1833" s="241"/>
      <c r="K1833" s="241"/>
      <c r="L1833" s="246"/>
      <c r="M1833" s="247"/>
      <c r="N1833" s="248"/>
      <c r="O1833" s="248"/>
      <c r="P1833" s="248"/>
      <c r="Q1833" s="248"/>
      <c r="R1833" s="248"/>
      <c r="S1833" s="248"/>
      <c r="T1833" s="249"/>
      <c r="AT1833" s="250" t="s">
        <v>154</v>
      </c>
      <c r="AU1833" s="250" t="s">
        <v>85</v>
      </c>
      <c r="AV1833" s="239" t="s">
        <v>152</v>
      </c>
      <c r="AW1833" s="239" t="s">
        <v>31</v>
      </c>
      <c r="AX1833" s="239" t="s">
        <v>83</v>
      </c>
      <c r="AY1833" s="250" t="s">
        <v>146</v>
      </c>
    </row>
    <row r="1834" s="31" customFormat="true" ht="37.8" hidden="false" customHeight="true" outlineLevel="0" collapsed="false">
      <c r="A1834" s="24"/>
      <c r="B1834" s="25"/>
      <c r="C1834" s="263" t="s">
        <v>2446</v>
      </c>
      <c r="D1834" s="263" t="s">
        <v>1270</v>
      </c>
      <c r="E1834" s="264" t="s">
        <v>2447</v>
      </c>
      <c r="F1834" s="265" t="s">
        <v>2448</v>
      </c>
      <c r="G1834" s="266" t="s">
        <v>227</v>
      </c>
      <c r="H1834" s="267" t="n">
        <v>148.096</v>
      </c>
      <c r="I1834" s="268"/>
      <c r="J1834" s="269" t="n">
        <f aca="false">ROUND(I1834*H1834,2)</f>
        <v>0</v>
      </c>
      <c r="K1834" s="270"/>
      <c r="L1834" s="271"/>
      <c r="M1834" s="272"/>
      <c r="N1834" s="273" t="s">
        <v>40</v>
      </c>
      <c r="O1834" s="74"/>
      <c r="P1834" s="222" t="n">
        <f aca="false">O1834*H1834</f>
        <v>0</v>
      </c>
      <c r="Q1834" s="222" t="n">
        <v>0</v>
      </c>
      <c r="R1834" s="222" t="n">
        <f aca="false">Q1834*H1834</f>
        <v>0</v>
      </c>
      <c r="S1834" s="222" t="n">
        <v>0</v>
      </c>
      <c r="T1834" s="223" t="n">
        <f aca="false">S1834*H1834</f>
        <v>0</v>
      </c>
      <c r="U1834" s="24"/>
      <c r="V1834" s="24"/>
      <c r="W1834" s="24"/>
      <c r="X1834" s="24"/>
      <c r="Y1834" s="24"/>
      <c r="Z1834" s="24"/>
      <c r="AA1834" s="24"/>
      <c r="AB1834" s="24"/>
      <c r="AC1834" s="24"/>
      <c r="AD1834" s="24"/>
      <c r="AE1834" s="24"/>
      <c r="AR1834" s="224" t="s">
        <v>528</v>
      </c>
      <c r="AT1834" s="224" t="s">
        <v>1270</v>
      </c>
      <c r="AU1834" s="224" t="s">
        <v>85</v>
      </c>
      <c r="AY1834" s="3" t="s">
        <v>146</v>
      </c>
      <c r="BE1834" s="225" t="n">
        <f aca="false">IF(N1834="základní",J1834,0)</f>
        <v>0</v>
      </c>
      <c r="BF1834" s="225" t="n">
        <f aca="false">IF(N1834="snížená",J1834,0)</f>
        <v>0</v>
      </c>
      <c r="BG1834" s="225" t="n">
        <f aca="false">IF(N1834="zákl. přenesená",J1834,0)</f>
        <v>0</v>
      </c>
      <c r="BH1834" s="225" t="n">
        <f aca="false">IF(N1834="sníž. přenesená",J1834,0)</f>
        <v>0</v>
      </c>
      <c r="BI1834" s="225" t="n">
        <f aca="false">IF(N1834="nulová",J1834,0)</f>
        <v>0</v>
      </c>
      <c r="BJ1834" s="3" t="s">
        <v>83</v>
      </c>
      <c r="BK1834" s="225" t="n">
        <f aca="false">ROUND(I1834*H1834,2)</f>
        <v>0</v>
      </c>
      <c r="BL1834" s="3" t="s">
        <v>273</v>
      </c>
      <c r="BM1834" s="224" t="s">
        <v>2449</v>
      </c>
    </row>
    <row r="1835" s="226" customFormat="true" ht="12.8" hidden="false" customHeight="false" outlineLevel="0" collapsed="false">
      <c r="B1835" s="227"/>
      <c r="C1835" s="228"/>
      <c r="D1835" s="229" t="s">
        <v>154</v>
      </c>
      <c r="E1835" s="230"/>
      <c r="F1835" s="231" t="s">
        <v>2450</v>
      </c>
      <c r="G1835" s="228"/>
      <c r="H1835" s="232" t="n">
        <v>148.096</v>
      </c>
      <c r="I1835" s="233"/>
      <c r="J1835" s="228"/>
      <c r="K1835" s="228"/>
      <c r="L1835" s="234"/>
      <c r="M1835" s="235"/>
      <c r="N1835" s="236"/>
      <c r="O1835" s="236"/>
      <c r="P1835" s="236"/>
      <c r="Q1835" s="236"/>
      <c r="R1835" s="236"/>
      <c r="S1835" s="236"/>
      <c r="T1835" s="237"/>
      <c r="AT1835" s="238" t="s">
        <v>154</v>
      </c>
      <c r="AU1835" s="238" t="s">
        <v>85</v>
      </c>
      <c r="AV1835" s="226" t="s">
        <v>85</v>
      </c>
      <c r="AW1835" s="226" t="s">
        <v>31</v>
      </c>
      <c r="AX1835" s="226" t="s">
        <v>83</v>
      </c>
      <c r="AY1835" s="238" t="s">
        <v>146</v>
      </c>
    </row>
    <row r="1836" s="31" customFormat="true" ht="24.15" hidden="false" customHeight="true" outlineLevel="0" collapsed="false">
      <c r="A1836" s="24"/>
      <c r="B1836" s="25"/>
      <c r="C1836" s="212" t="s">
        <v>2451</v>
      </c>
      <c r="D1836" s="212" t="s">
        <v>148</v>
      </c>
      <c r="E1836" s="213" t="s">
        <v>2439</v>
      </c>
      <c r="F1836" s="214" t="s">
        <v>2440</v>
      </c>
      <c r="G1836" s="215" t="s">
        <v>227</v>
      </c>
      <c r="H1836" s="216" t="n">
        <v>4.936</v>
      </c>
      <c r="I1836" s="217"/>
      <c r="J1836" s="218" t="n">
        <f aca="false">ROUND(I1836*H1836,2)</f>
        <v>0</v>
      </c>
      <c r="K1836" s="219"/>
      <c r="L1836" s="30"/>
      <c r="M1836" s="220"/>
      <c r="N1836" s="221" t="s">
        <v>40</v>
      </c>
      <c r="O1836" s="74"/>
      <c r="P1836" s="222" t="n">
        <f aca="false">O1836*H1836</f>
        <v>0</v>
      </c>
      <c r="Q1836" s="222" t="n">
        <v>0.00367</v>
      </c>
      <c r="R1836" s="222" t="n">
        <f aca="false">Q1836*H1836</f>
        <v>0.01811512</v>
      </c>
      <c r="S1836" s="222" t="n">
        <v>0</v>
      </c>
      <c r="T1836" s="223" t="n">
        <f aca="false">S1836*H1836</f>
        <v>0</v>
      </c>
      <c r="U1836" s="24"/>
      <c r="V1836" s="24"/>
      <c r="W1836" s="24"/>
      <c r="X1836" s="24"/>
      <c r="Y1836" s="24"/>
      <c r="Z1836" s="24"/>
      <c r="AA1836" s="24"/>
      <c r="AB1836" s="24"/>
      <c r="AC1836" s="24"/>
      <c r="AD1836" s="24"/>
      <c r="AE1836" s="24"/>
      <c r="AR1836" s="224" t="s">
        <v>273</v>
      </c>
      <c r="AT1836" s="224" t="s">
        <v>148</v>
      </c>
      <c r="AU1836" s="224" t="s">
        <v>85</v>
      </c>
      <c r="AY1836" s="3" t="s">
        <v>146</v>
      </c>
      <c r="BE1836" s="225" t="n">
        <f aca="false">IF(N1836="základní",J1836,0)</f>
        <v>0</v>
      </c>
      <c r="BF1836" s="225" t="n">
        <f aca="false">IF(N1836="snížená",J1836,0)</f>
        <v>0</v>
      </c>
      <c r="BG1836" s="225" t="n">
        <f aca="false">IF(N1836="zákl. přenesená",J1836,0)</f>
        <v>0</v>
      </c>
      <c r="BH1836" s="225" t="n">
        <f aca="false">IF(N1836="sníž. přenesená",J1836,0)</f>
        <v>0</v>
      </c>
      <c r="BI1836" s="225" t="n">
        <f aca="false">IF(N1836="nulová",J1836,0)</f>
        <v>0</v>
      </c>
      <c r="BJ1836" s="3" t="s">
        <v>83</v>
      </c>
      <c r="BK1836" s="225" t="n">
        <f aca="false">ROUND(I1836*H1836,2)</f>
        <v>0</v>
      </c>
      <c r="BL1836" s="3" t="s">
        <v>273</v>
      </c>
      <c r="BM1836" s="224" t="s">
        <v>2452</v>
      </c>
    </row>
    <row r="1837" s="226" customFormat="true" ht="12.8" hidden="false" customHeight="false" outlineLevel="0" collapsed="false">
      <c r="B1837" s="227"/>
      <c r="C1837" s="228"/>
      <c r="D1837" s="229" t="s">
        <v>154</v>
      </c>
      <c r="E1837" s="230"/>
      <c r="F1837" s="231" t="s">
        <v>2453</v>
      </c>
      <c r="G1837" s="228"/>
      <c r="H1837" s="232" t="n">
        <v>1.276</v>
      </c>
      <c r="I1837" s="233"/>
      <c r="J1837" s="228"/>
      <c r="K1837" s="228"/>
      <c r="L1837" s="234"/>
      <c r="M1837" s="235"/>
      <c r="N1837" s="236"/>
      <c r="O1837" s="236"/>
      <c r="P1837" s="236"/>
      <c r="Q1837" s="236"/>
      <c r="R1837" s="236"/>
      <c r="S1837" s="236"/>
      <c r="T1837" s="237"/>
      <c r="AT1837" s="238" t="s">
        <v>154</v>
      </c>
      <c r="AU1837" s="238" t="s">
        <v>85</v>
      </c>
      <c r="AV1837" s="226" t="s">
        <v>85</v>
      </c>
      <c r="AW1837" s="226" t="s">
        <v>31</v>
      </c>
      <c r="AX1837" s="226" t="s">
        <v>75</v>
      </c>
      <c r="AY1837" s="238" t="s">
        <v>146</v>
      </c>
    </row>
    <row r="1838" s="226" customFormat="true" ht="12.8" hidden="false" customHeight="false" outlineLevel="0" collapsed="false">
      <c r="B1838" s="227"/>
      <c r="C1838" s="228"/>
      <c r="D1838" s="229" t="s">
        <v>154</v>
      </c>
      <c r="E1838" s="230"/>
      <c r="F1838" s="231" t="s">
        <v>2454</v>
      </c>
      <c r="G1838" s="228"/>
      <c r="H1838" s="232" t="n">
        <v>1.029</v>
      </c>
      <c r="I1838" s="233"/>
      <c r="J1838" s="228"/>
      <c r="K1838" s="228"/>
      <c r="L1838" s="234"/>
      <c r="M1838" s="235"/>
      <c r="N1838" s="236"/>
      <c r="O1838" s="236"/>
      <c r="P1838" s="236"/>
      <c r="Q1838" s="236"/>
      <c r="R1838" s="236"/>
      <c r="S1838" s="236"/>
      <c r="T1838" s="237"/>
      <c r="AT1838" s="238" t="s">
        <v>154</v>
      </c>
      <c r="AU1838" s="238" t="s">
        <v>85</v>
      </c>
      <c r="AV1838" s="226" t="s">
        <v>85</v>
      </c>
      <c r="AW1838" s="226" t="s">
        <v>31</v>
      </c>
      <c r="AX1838" s="226" t="s">
        <v>75</v>
      </c>
      <c r="AY1838" s="238" t="s">
        <v>146</v>
      </c>
    </row>
    <row r="1839" s="251" customFormat="true" ht="12.8" hidden="false" customHeight="false" outlineLevel="0" collapsed="false">
      <c r="B1839" s="252"/>
      <c r="C1839" s="253"/>
      <c r="D1839" s="229" t="s">
        <v>154</v>
      </c>
      <c r="E1839" s="254"/>
      <c r="F1839" s="255" t="s">
        <v>365</v>
      </c>
      <c r="G1839" s="253"/>
      <c r="H1839" s="256" t="n">
        <v>2.305</v>
      </c>
      <c r="I1839" s="257"/>
      <c r="J1839" s="253"/>
      <c r="K1839" s="253"/>
      <c r="L1839" s="258"/>
      <c r="M1839" s="259"/>
      <c r="N1839" s="260"/>
      <c r="O1839" s="260"/>
      <c r="P1839" s="260"/>
      <c r="Q1839" s="260"/>
      <c r="R1839" s="260"/>
      <c r="S1839" s="260"/>
      <c r="T1839" s="261"/>
      <c r="AT1839" s="262" t="s">
        <v>154</v>
      </c>
      <c r="AU1839" s="262" t="s">
        <v>85</v>
      </c>
      <c r="AV1839" s="251" t="s">
        <v>160</v>
      </c>
      <c r="AW1839" s="251" t="s">
        <v>31</v>
      </c>
      <c r="AX1839" s="251" t="s">
        <v>75</v>
      </c>
      <c r="AY1839" s="262" t="s">
        <v>146</v>
      </c>
    </row>
    <row r="1840" s="226" customFormat="true" ht="12.8" hidden="false" customHeight="false" outlineLevel="0" collapsed="false">
      <c r="B1840" s="227"/>
      <c r="C1840" s="228"/>
      <c r="D1840" s="229" t="s">
        <v>154</v>
      </c>
      <c r="E1840" s="230"/>
      <c r="F1840" s="231" t="s">
        <v>2455</v>
      </c>
      <c r="G1840" s="228"/>
      <c r="H1840" s="232" t="n">
        <v>2.631</v>
      </c>
      <c r="I1840" s="233"/>
      <c r="J1840" s="228"/>
      <c r="K1840" s="228"/>
      <c r="L1840" s="234"/>
      <c r="M1840" s="235"/>
      <c r="N1840" s="236"/>
      <c r="O1840" s="236"/>
      <c r="P1840" s="236"/>
      <c r="Q1840" s="236"/>
      <c r="R1840" s="236"/>
      <c r="S1840" s="236"/>
      <c r="T1840" s="237"/>
      <c r="AT1840" s="238" t="s">
        <v>154</v>
      </c>
      <c r="AU1840" s="238" t="s">
        <v>85</v>
      </c>
      <c r="AV1840" s="226" t="s">
        <v>85</v>
      </c>
      <c r="AW1840" s="226" t="s">
        <v>31</v>
      </c>
      <c r="AX1840" s="226" t="s">
        <v>75</v>
      </c>
      <c r="AY1840" s="238" t="s">
        <v>146</v>
      </c>
    </row>
    <row r="1841" s="239" customFormat="true" ht="12.8" hidden="false" customHeight="false" outlineLevel="0" collapsed="false">
      <c r="B1841" s="240"/>
      <c r="C1841" s="241"/>
      <c r="D1841" s="229" t="s">
        <v>154</v>
      </c>
      <c r="E1841" s="242"/>
      <c r="F1841" s="243" t="s">
        <v>159</v>
      </c>
      <c r="G1841" s="241"/>
      <c r="H1841" s="244" t="n">
        <v>4.936</v>
      </c>
      <c r="I1841" s="245"/>
      <c r="J1841" s="241"/>
      <c r="K1841" s="241"/>
      <c r="L1841" s="246"/>
      <c r="M1841" s="247"/>
      <c r="N1841" s="248"/>
      <c r="O1841" s="248"/>
      <c r="P1841" s="248"/>
      <c r="Q1841" s="248"/>
      <c r="R1841" s="248"/>
      <c r="S1841" s="248"/>
      <c r="T1841" s="249"/>
      <c r="AT1841" s="250" t="s">
        <v>154</v>
      </c>
      <c r="AU1841" s="250" t="s">
        <v>85</v>
      </c>
      <c r="AV1841" s="239" t="s">
        <v>152</v>
      </c>
      <c r="AW1841" s="239" t="s">
        <v>31</v>
      </c>
      <c r="AX1841" s="239" t="s">
        <v>83</v>
      </c>
      <c r="AY1841" s="250" t="s">
        <v>146</v>
      </c>
    </row>
    <row r="1842" s="31" customFormat="true" ht="24.15" hidden="false" customHeight="true" outlineLevel="0" collapsed="false">
      <c r="A1842" s="24"/>
      <c r="B1842" s="25"/>
      <c r="C1842" s="212" t="s">
        <v>2456</v>
      </c>
      <c r="D1842" s="212" t="s">
        <v>148</v>
      </c>
      <c r="E1842" s="213" t="s">
        <v>2457</v>
      </c>
      <c r="F1842" s="214" t="s">
        <v>2458</v>
      </c>
      <c r="G1842" s="215" t="s">
        <v>227</v>
      </c>
      <c r="H1842" s="216" t="n">
        <v>89.2</v>
      </c>
      <c r="I1842" s="217"/>
      <c r="J1842" s="218" t="n">
        <f aca="false">ROUND(I1842*H1842,2)</f>
        <v>0</v>
      </c>
      <c r="K1842" s="219"/>
      <c r="L1842" s="30"/>
      <c r="M1842" s="220"/>
      <c r="N1842" s="221" t="s">
        <v>40</v>
      </c>
      <c r="O1842" s="74"/>
      <c r="P1842" s="222" t="n">
        <f aca="false">O1842*H1842</f>
        <v>0</v>
      </c>
      <c r="Q1842" s="222" t="n">
        <v>0.0035</v>
      </c>
      <c r="R1842" s="222" t="n">
        <f aca="false">Q1842*H1842</f>
        <v>0.3122</v>
      </c>
      <c r="S1842" s="222" t="n">
        <v>0</v>
      </c>
      <c r="T1842" s="223" t="n">
        <f aca="false">S1842*H1842</f>
        <v>0</v>
      </c>
      <c r="U1842" s="24"/>
      <c r="V1842" s="24"/>
      <c r="W1842" s="24"/>
      <c r="X1842" s="24"/>
      <c r="Y1842" s="24"/>
      <c r="Z1842" s="24"/>
      <c r="AA1842" s="24"/>
      <c r="AB1842" s="24"/>
      <c r="AC1842" s="24"/>
      <c r="AD1842" s="24"/>
      <c r="AE1842" s="24"/>
      <c r="AR1842" s="224" t="s">
        <v>273</v>
      </c>
      <c r="AT1842" s="224" t="s">
        <v>148</v>
      </c>
      <c r="AU1842" s="224" t="s">
        <v>85</v>
      </c>
      <c r="AY1842" s="3" t="s">
        <v>146</v>
      </c>
      <c r="BE1842" s="225" t="n">
        <f aca="false">IF(N1842="základní",J1842,0)</f>
        <v>0</v>
      </c>
      <c r="BF1842" s="225" t="n">
        <f aca="false">IF(N1842="snížená",J1842,0)</f>
        <v>0</v>
      </c>
      <c r="BG1842" s="225" t="n">
        <f aca="false">IF(N1842="zákl. přenesená",J1842,0)</f>
        <v>0</v>
      </c>
      <c r="BH1842" s="225" t="n">
        <f aca="false">IF(N1842="sníž. přenesená",J1842,0)</f>
        <v>0</v>
      </c>
      <c r="BI1842" s="225" t="n">
        <f aca="false">IF(N1842="nulová",J1842,0)</f>
        <v>0</v>
      </c>
      <c r="BJ1842" s="3" t="s">
        <v>83</v>
      </c>
      <c r="BK1842" s="225" t="n">
        <f aca="false">ROUND(I1842*H1842,2)</f>
        <v>0</v>
      </c>
      <c r="BL1842" s="3" t="s">
        <v>273</v>
      </c>
      <c r="BM1842" s="224" t="s">
        <v>2459</v>
      </c>
    </row>
    <row r="1843" s="226" customFormat="true" ht="12.8" hidden="false" customHeight="false" outlineLevel="0" collapsed="false">
      <c r="B1843" s="227"/>
      <c r="C1843" s="228"/>
      <c r="D1843" s="229" t="s">
        <v>154</v>
      </c>
      <c r="E1843" s="230"/>
      <c r="F1843" s="231" t="s">
        <v>2460</v>
      </c>
      <c r="G1843" s="228"/>
      <c r="H1843" s="232" t="n">
        <v>23.2</v>
      </c>
      <c r="I1843" s="233"/>
      <c r="J1843" s="228"/>
      <c r="K1843" s="228"/>
      <c r="L1843" s="234"/>
      <c r="M1843" s="235"/>
      <c r="N1843" s="236"/>
      <c r="O1843" s="236"/>
      <c r="P1843" s="236"/>
      <c r="Q1843" s="236"/>
      <c r="R1843" s="236"/>
      <c r="S1843" s="236"/>
      <c r="T1843" s="237"/>
      <c r="AT1843" s="238" t="s">
        <v>154</v>
      </c>
      <c r="AU1843" s="238" t="s">
        <v>85</v>
      </c>
      <c r="AV1843" s="226" t="s">
        <v>85</v>
      </c>
      <c r="AW1843" s="226" t="s">
        <v>31</v>
      </c>
      <c r="AX1843" s="226" t="s">
        <v>75</v>
      </c>
      <c r="AY1843" s="238" t="s">
        <v>146</v>
      </c>
    </row>
    <row r="1844" s="226" customFormat="true" ht="12.8" hidden="false" customHeight="false" outlineLevel="0" collapsed="false">
      <c r="B1844" s="227"/>
      <c r="C1844" s="228"/>
      <c r="D1844" s="229" t="s">
        <v>154</v>
      </c>
      <c r="E1844" s="230"/>
      <c r="F1844" s="231" t="s">
        <v>2461</v>
      </c>
      <c r="G1844" s="228"/>
      <c r="H1844" s="232" t="n">
        <v>21.6</v>
      </c>
      <c r="I1844" s="233"/>
      <c r="J1844" s="228"/>
      <c r="K1844" s="228"/>
      <c r="L1844" s="234"/>
      <c r="M1844" s="235"/>
      <c r="N1844" s="236"/>
      <c r="O1844" s="236"/>
      <c r="P1844" s="236"/>
      <c r="Q1844" s="236"/>
      <c r="R1844" s="236"/>
      <c r="S1844" s="236"/>
      <c r="T1844" s="237"/>
      <c r="AT1844" s="238" t="s">
        <v>154</v>
      </c>
      <c r="AU1844" s="238" t="s">
        <v>85</v>
      </c>
      <c r="AV1844" s="226" t="s">
        <v>85</v>
      </c>
      <c r="AW1844" s="226" t="s">
        <v>31</v>
      </c>
      <c r="AX1844" s="226" t="s">
        <v>75</v>
      </c>
      <c r="AY1844" s="238" t="s">
        <v>146</v>
      </c>
    </row>
    <row r="1845" s="226" customFormat="true" ht="12.8" hidden="false" customHeight="false" outlineLevel="0" collapsed="false">
      <c r="B1845" s="227"/>
      <c r="C1845" s="228"/>
      <c r="D1845" s="229" t="s">
        <v>154</v>
      </c>
      <c r="E1845" s="230"/>
      <c r="F1845" s="231" t="s">
        <v>2462</v>
      </c>
      <c r="G1845" s="228"/>
      <c r="H1845" s="232" t="n">
        <v>21.6</v>
      </c>
      <c r="I1845" s="233"/>
      <c r="J1845" s="228"/>
      <c r="K1845" s="228"/>
      <c r="L1845" s="234"/>
      <c r="M1845" s="235"/>
      <c r="N1845" s="236"/>
      <c r="O1845" s="236"/>
      <c r="P1845" s="236"/>
      <c r="Q1845" s="236"/>
      <c r="R1845" s="236"/>
      <c r="S1845" s="236"/>
      <c r="T1845" s="237"/>
      <c r="AT1845" s="238" t="s">
        <v>154</v>
      </c>
      <c r="AU1845" s="238" t="s">
        <v>85</v>
      </c>
      <c r="AV1845" s="226" t="s">
        <v>85</v>
      </c>
      <c r="AW1845" s="226" t="s">
        <v>31</v>
      </c>
      <c r="AX1845" s="226" t="s">
        <v>75</v>
      </c>
      <c r="AY1845" s="238" t="s">
        <v>146</v>
      </c>
    </row>
    <row r="1846" s="226" customFormat="true" ht="12.8" hidden="false" customHeight="false" outlineLevel="0" collapsed="false">
      <c r="B1846" s="227"/>
      <c r="C1846" s="228"/>
      <c r="D1846" s="229" t="s">
        <v>154</v>
      </c>
      <c r="E1846" s="230"/>
      <c r="F1846" s="231" t="s">
        <v>2463</v>
      </c>
      <c r="G1846" s="228"/>
      <c r="H1846" s="232" t="n">
        <v>22.8</v>
      </c>
      <c r="I1846" s="233"/>
      <c r="J1846" s="228"/>
      <c r="K1846" s="228"/>
      <c r="L1846" s="234"/>
      <c r="M1846" s="235"/>
      <c r="N1846" s="236"/>
      <c r="O1846" s="236"/>
      <c r="P1846" s="236"/>
      <c r="Q1846" s="236"/>
      <c r="R1846" s="236"/>
      <c r="S1846" s="236"/>
      <c r="T1846" s="237"/>
      <c r="AT1846" s="238" t="s">
        <v>154</v>
      </c>
      <c r="AU1846" s="238" t="s">
        <v>85</v>
      </c>
      <c r="AV1846" s="226" t="s">
        <v>85</v>
      </c>
      <c r="AW1846" s="226" t="s">
        <v>31</v>
      </c>
      <c r="AX1846" s="226" t="s">
        <v>75</v>
      </c>
      <c r="AY1846" s="238" t="s">
        <v>146</v>
      </c>
    </row>
    <row r="1847" s="239" customFormat="true" ht="12.8" hidden="false" customHeight="false" outlineLevel="0" collapsed="false">
      <c r="B1847" s="240"/>
      <c r="C1847" s="241"/>
      <c r="D1847" s="229" t="s">
        <v>154</v>
      </c>
      <c r="E1847" s="242"/>
      <c r="F1847" s="243" t="s">
        <v>159</v>
      </c>
      <c r="G1847" s="241"/>
      <c r="H1847" s="244" t="n">
        <v>89.2</v>
      </c>
      <c r="I1847" s="245"/>
      <c r="J1847" s="241"/>
      <c r="K1847" s="241"/>
      <c r="L1847" s="246"/>
      <c r="M1847" s="247"/>
      <c r="N1847" s="248"/>
      <c r="O1847" s="248"/>
      <c r="P1847" s="248"/>
      <c r="Q1847" s="248"/>
      <c r="R1847" s="248"/>
      <c r="S1847" s="248"/>
      <c r="T1847" s="249"/>
      <c r="AT1847" s="250" t="s">
        <v>154</v>
      </c>
      <c r="AU1847" s="250" t="s">
        <v>85</v>
      </c>
      <c r="AV1847" s="239" t="s">
        <v>152</v>
      </c>
      <c r="AW1847" s="239" t="s">
        <v>31</v>
      </c>
      <c r="AX1847" s="239" t="s">
        <v>83</v>
      </c>
      <c r="AY1847" s="250" t="s">
        <v>146</v>
      </c>
    </row>
    <row r="1848" s="31" customFormat="true" ht="37.8" hidden="false" customHeight="true" outlineLevel="0" collapsed="false">
      <c r="A1848" s="24"/>
      <c r="B1848" s="25"/>
      <c r="C1848" s="263" t="s">
        <v>2464</v>
      </c>
      <c r="D1848" s="263" t="s">
        <v>1270</v>
      </c>
      <c r="E1848" s="264" t="s">
        <v>2465</v>
      </c>
      <c r="F1848" s="265" t="s">
        <v>2466</v>
      </c>
      <c r="G1848" s="266" t="s">
        <v>227</v>
      </c>
      <c r="H1848" s="267" t="n">
        <v>154.02</v>
      </c>
      <c r="I1848" s="268"/>
      <c r="J1848" s="269" t="n">
        <f aca="false">ROUND(I1848*H1848,2)</f>
        <v>0</v>
      </c>
      <c r="K1848" s="270"/>
      <c r="L1848" s="271"/>
      <c r="M1848" s="272"/>
      <c r="N1848" s="273" t="s">
        <v>40</v>
      </c>
      <c r="O1848" s="74"/>
      <c r="P1848" s="222" t="n">
        <f aca="false">O1848*H1848</f>
        <v>0</v>
      </c>
      <c r="Q1848" s="222" t="n">
        <v>0</v>
      </c>
      <c r="R1848" s="222" t="n">
        <f aca="false">Q1848*H1848</f>
        <v>0</v>
      </c>
      <c r="S1848" s="222" t="n">
        <v>0</v>
      </c>
      <c r="T1848" s="223" t="n">
        <f aca="false">S1848*H1848</f>
        <v>0</v>
      </c>
      <c r="U1848" s="24"/>
      <c r="V1848" s="24"/>
      <c r="W1848" s="24"/>
      <c r="X1848" s="24"/>
      <c r="Y1848" s="24"/>
      <c r="Z1848" s="24"/>
      <c r="AA1848" s="24"/>
      <c r="AB1848" s="24"/>
      <c r="AC1848" s="24"/>
      <c r="AD1848" s="24"/>
      <c r="AE1848" s="24"/>
      <c r="AR1848" s="224" t="s">
        <v>528</v>
      </c>
      <c r="AT1848" s="224" t="s">
        <v>1270</v>
      </c>
      <c r="AU1848" s="224" t="s">
        <v>85</v>
      </c>
      <c r="AY1848" s="3" t="s">
        <v>146</v>
      </c>
      <c r="BE1848" s="225" t="n">
        <f aca="false">IF(N1848="základní",J1848,0)</f>
        <v>0</v>
      </c>
      <c r="BF1848" s="225" t="n">
        <f aca="false">IF(N1848="snížená",J1848,0)</f>
        <v>0</v>
      </c>
      <c r="BG1848" s="225" t="n">
        <f aca="false">IF(N1848="zákl. přenesená",J1848,0)</f>
        <v>0</v>
      </c>
      <c r="BH1848" s="225" t="n">
        <f aca="false">IF(N1848="sníž. přenesená",J1848,0)</f>
        <v>0</v>
      </c>
      <c r="BI1848" s="225" t="n">
        <f aca="false">IF(N1848="nulová",J1848,0)</f>
        <v>0</v>
      </c>
      <c r="BJ1848" s="3" t="s">
        <v>83</v>
      </c>
      <c r="BK1848" s="225" t="n">
        <f aca="false">ROUND(I1848*H1848,2)</f>
        <v>0</v>
      </c>
      <c r="BL1848" s="3" t="s">
        <v>273</v>
      </c>
      <c r="BM1848" s="224" t="s">
        <v>2467</v>
      </c>
    </row>
    <row r="1849" s="226" customFormat="true" ht="12.8" hidden="false" customHeight="false" outlineLevel="0" collapsed="false">
      <c r="B1849" s="227"/>
      <c r="C1849" s="228"/>
      <c r="D1849" s="229" t="s">
        <v>154</v>
      </c>
      <c r="E1849" s="230"/>
      <c r="F1849" s="231" t="s">
        <v>2468</v>
      </c>
      <c r="G1849" s="228"/>
      <c r="H1849" s="232" t="n">
        <v>154.02</v>
      </c>
      <c r="I1849" s="233"/>
      <c r="J1849" s="228"/>
      <c r="K1849" s="228"/>
      <c r="L1849" s="234"/>
      <c r="M1849" s="235"/>
      <c r="N1849" s="236"/>
      <c r="O1849" s="236"/>
      <c r="P1849" s="236"/>
      <c r="Q1849" s="236"/>
      <c r="R1849" s="236"/>
      <c r="S1849" s="236"/>
      <c r="T1849" s="237"/>
      <c r="AT1849" s="238" t="s">
        <v>154</v>
      </c>
      <c r="AU1849" s="238" t="s">
        <v>85</v>
      </c>
      <c r="AV1849" s="226" t="s">
        <v>85</v>
      </c>
      <c r="AW1849" s="226" t="s">
        <v>31</v>
      </c>
      <c r="AX1849" s="226" t="s">
        <v>83</v>
      </c>
      <c r="AY1849" s="238" t="s">
        <v>146</v>
      </c>
    </row>
    <row r="1850" s="31" customFormat="true" ht="24.15" hidden="false" customHeight="true" outlineLevel="0" collapsed="false">
      <c r="A1850" s="24"/>
      <c r="B1850" s="25"/>
      <c r="C1850" s="212" t="s">
        <v>2469</v>
      </c>
      <c r="D1850" s="212" t="s">
        <v>148</v>
      </c>
      <c r="E1850" s="213" t="s">
        <v>2470</v>
      </c>
      <c r="F1850" s="214" t="s">
        <v>2471</v>
      </c>
      <c r="G1850" s="215" t="s">
        <v>227</v>
      </c>
      <c r="H1850" s="216" t="n">
        <v>18.2</v>
      </c>
      <c r="I1850" s="217"/>
      <c r="J1850" s="218" t="n">
        <f aca="false">ROUND(I1850*H1850,2)</f>
        <v>0</v>
      </c>
      <c r="K1850" s="219"/>
      <c r="L1850" s="30"/>
      <c r="M1850" s="220"/>
      <c r="N1850" s="221" t="s">
        <v>40</v>
      </c>
      <c r="O1850" s="74"/>
      <c r="P1850" s="222" t="n">
        <f aca="false">O1850*H1850</f>
        <v>0</v>
      </c>
      <c r="Q1850" s="222" t="n">
        <v>0</v>
      </c>
      <c r="R1850" s="222" t="n">
        <f aca="false">Q1850*H1850</f>
        <v>0</v>
      </c>
      <c r="S1850" s="222" t="n">
        <v>0</v>
      </c>
      <c r="T1850" s="223" t="n">
        <f aca="false">S1850*H1850</f>
        <v>0</v>
      </c>
      <c r="U1850" s="24"/>
      <c r="V1850" s="24"/>
      <c r="W1850" s="24"/>
      <c r="X1850" s="24"/>
      <c r="Y1850" s="24"/>
      <c r="Z1850" s="24"/>
      <c r="AA1850" s="24"/>
      <c r="AB1850" s="24"/>
      <c r="AC1850" s="24"/>
      <c r="AD1850" s="24"/>
      <c r="AE1850" s="24"/>
      <c r="AR1850" s="224" t="s">
        <v>273</v>
      </c>
      <c r="AT1850" s="224" t="s">
        <v>148</v>
      </c>
      <c r="AU1850" s="224" t="s">
        <v>85</v>
      </c>
      <c r="AY1850" s="3" t="s">
        <v>146</v>
      </c>
      <c r="BE1850" s="225" t="n">
        <f aca="false">IF(N1850="základní",J1850,0)</f>
        <v>0</v>
      </c>
      <c r="BF1850" s="225" t="n">
        <f aca="false">IF(N1850="snížená",J1850,0)</f>
        <v>0</v>
      </c>
      <c r="BG1850" s="225" t="n">
        <f aca="false">IF(N1850="zákl. přenesená",J1850,0)</f>
        <v>0</v>
      </c>
      <c r="BH1850" s="225" t="n">
        <f aca="false">IF(N1850="sníž. přenesená",J1850,0)</f>
        <v>0</v>
      </c>
      <c r="BI1850" s="225" t="n">
        <f aca="false">IF(N1850="nulová",J1850,0)</f>
        <v>0</v>
      </c>
      <c r="BJ1850" s="3" t="s">
        <v>83</v>
      </c>
      <c r="BK1850" s="225" t="n">
        <f aca="false">ROUND(I1850*H1850,2)</f>
        <v>0</v>
      </c>
      <c r="BL1850" s="3" t="s">
        <v>273</v>
      </c>
      <c r="BM1850" s="224" t="s">
        <v>2472</v>
      </c>
    </row>
    <row r="1851" s="226" customFormat="true" ht="12.8" hidden="false" customHeight="false" outlineLevel="0" collapsed="false">
      <c r="B1851" s="227"/>
      <c r="C1851" s="228"/>
      <c r="D1851" s="229" t="s">
        <v>154</v>
      </c>
      <c r="E1851" s="230"/>
      <c r="F1851" s="231" t="s">
        <v>2473</v>
      </c>
      <c r="G1851" s="228"/>
      <c r="H1851" s="232" t="n">
        <v>18.2</v>
      </c>
      <c r="I1851" s="233"/>
      <c r="J1851" s="228"/>
      <c r="K1851" s="228"/>
      <c r="L1851" s="234"/>
      <c r="M1851" s="235"/>
      <c r="N1851" s="236"/>
      <c r="O1851" s="236"/>
      <c r="P1851" s="236"/>
      <c r="Q1851" s="236"/>
      <c r="R1851" s="236"/>
      <c r="S1851" s="236"/>
      <c r="T1851" s="237"/>
      <c r="AT1851" s="238" t="s">
        <v>154</v>
      </c>
      <c r="AU1851" s="238" t="s">
        <v>85</v>
      </c>
      <c r="AV1851" s="226" t="s">
        <v>85</v>
      </c>
      <c r="AW1851" s="226" t="s">
        <v>31</v>
      </c>
      <c r="AX1851" s="226" t="s">
        <v>75</v>
      </c>
      <c r="AY1851" s="238" t="s">
        <v>146</v>
      </c>
    </row>
    <row r="1852" s="239" customFormat="true" ht="12.8" hidden="false" customHeight="false" outlineLevel="0" collapsed="false">
      <c r="B1852" s="240"/>
      <c r="C1852" s="241"/>
      <c r="D1852" s="229" t="s">
        <v>154</v>
      </c>
      <c r="E1852" s="242"/>
      <c r="F1852" s="243" t="s">
        <v>159</v>
      </c>
      <c r="G1852" s="241"/>
      <c r="H1852" s="244" t="n">
        <v>18.2</v>
      </c>
      <c r="I1852" s="245"/>
      <c r="J1852" s="241"/>
      <c r="K1852" s="241"/>
      <c r="L1852" s="246"/>
      <c r="M1852" s="247"/>
      <c r="N1852" s="248"/>
      <c r="O1852" s="248"/>
      <c r="P1852" s="248"/>
      <c r="Q1852" s="248"/>
      <c r="R1852" s="248"/>
      <c r="S1852" s="248"/>
      <c r="T1852" s="249"/>
      <c r="AT1852" s="250" t="s">
        <v>154</v>
      </c>
      <c r="AU1852" s="250" t="s">
        <v>85</v>
      </c>
      <c r="AV1852" s="239" t="s">
        <v>152</v>
      </c>
      <c r="AW1852" s="239" t="s">
        <v>31</v>
      </c>
      <c r="AX1852" s="239" t="s">
        <v>83</v>
      </c>
      <c r="AY1852" s="250" t="s">
        <v>146</v>
      </c>
    </row>
    <row r="1853" s="31" customFormat="true" ht="24.15" hidden="false" customHeight="true" outlineLevel="0" collapsed="false">
      <c r="A1853" s="24"/>
      <c r="B1853" s="25"/>
      <c r="C1853" s="212" t="s">
        <v>2474</v>
      </c>
      <c r="D1853" s="212" t="s">
        <v>148</v>
      </c>
      <c r="E1853" s="213" t="s">
        <v>2475</v>
      </c>
      <c r="F1853" s="214" t="s">
        <v>2476</v>
      </c>
      <c r="G1853" s="215" t="s">
        <v>227</v>
      </c>
      <c r="H1853" s="216" t="n">
        <v>4.936</v>
      </c>
      <c r="I1853" s="217"/>
      <c r="J1853" s="218" t="n">
        <f aca="false">ROUND(I1853*H1853,2)</f>
        <v>0</v>
      </c>
      <c r="K1853" s="219"/>
      <c r="L1853" s="30"/>
      <c r="M1853" s="220"/>
      <c r="N1853" s="221" t="s">
        <v>40</v>
      </c>
      <c r="O1853" s="74"/>
      <c r="P1853" s="222" t="n">
        <f aca="false">O1853*H1853</f>
        <v>0</v>
      </c>
      <c r="Q1853" s="222" t="n">
        <v>0</v>
      </c>
      <c r="R1853" s="222" t="n">
        <f aca="false">Q1853*H1853</f>
        <v>0</v>
      </c>
      <c r="S1853" s="222" t="n">
        <v>0</v>
      </c>
      <c r="T1853" s="223" t="n">
        <f aca="false">S1853*H1853</f>
        <v>0</v>
      </c>
      <c r="U1853" s="24"/>
      <c r="V1853" s="24"/>
      <c r="W1853" s="24"/>
      <c r="X1853" s="24"/>
      <c r="Y1853" s="24"/>
      <c r="Z1853" s="24"/>
      <c r="AA1853" s="24"/>
      <c r="AB1853" s="24"/>
      <c r="AC1853" s="24"/>
      <c r="AD1853" s="24"/>
      <c r="AE1853" s="24"/>
      <c r="AR1853" s="224" t="s">
        <v>273</v>
      </c>
      <c r="AT1853" s="224" t="s">
        <v>148</v>
      </c>
      <c r="AU1853" s="224" t="s">
        <v>85</v>
      </c>
      <c r="AY1853" s="3" t="s">
        <v>146</v>
      </c>
      <c r="BE1853" s="225" t="n">
        <f aca="false">IF(N1853="základní",J1853,0)</f>
        <v>0</v>
      </c>
      <c r="BF1853" s="225" t="n">
        <f aca="false">IF(N1853="snížená",J1853,0)</f>
        <v>0</v>
      </c>
      <c r="BG1853" s="225" t="n">
        <f aca="false">IF(N1853="zákl. přenesená",J1853,0)</f>
        <v>0</v>
      </c>
      <c r="BH1853" s="225" t="n">
        <f aca="false">IF(N1853="sníž. přenesená",J1853,0)</f>
        <v>0</v>
      </c>
      <c r="BI1853" s="225" t="n">
        <f aca="false">IF(N1853="nulová",J1853,0)</f>
        <v>0</v>
      </c>
      <c r="BJ1853" s="3" t="s">
        <v>83</v>
      </c>
      <c r="BK1853" s="225" t="n">
        <f aca="false">ROUND(I1853*H1853,2)</f>
        <v>0</v>
      </c>
      <c r="BL1853" s="3" t="s">
        <v>273</v>
      </c>
      <c r="BM1853" s="224" t="s">
        <v>2477</v>
      </c>
    </row>
    <row r="1854" s="31" customFormat="true" ht="14.4" hidden="false" customHeight="true" outlineLevel="0" collapsed="false">
      <c r="A1854" s="24"/>
      <c r="B1854" s="25"/>
      <c r="C1854" s="212" t="s">
        <v>2478</v>
      </c>
      <c r="D1854" s="212" t="s">
        <v>148</v>
      </c>
      <c r="E1854" s="213" t="s">
        <v>2479</v>
      </c>
      <c r="F1854" s="214" t="s">
        <v>2480</v>
      </c>
      <c r="G1854" s="215" t="s">
        <v>227</v>
      </c>
      <c r="H1854" s="216" t="n">
        <v>264.938</v>
      </c>
      <c r="I1854" s="217"/>
      <c r="J1854" s="218" t="n">
        <f aca="false">ROUND(I1854*H1854,2)</f>
        <v>0</v>
      </c>
      <c r="K1854" s="219"/>
      <c r="L1854" s="30"/>
      <c r="M1854" s="220"/>
      <c r="N1854" s="221" t="s">
        <v>40</v>
      </c>
      <c r="O1854" s="74"/>
      <c r="P1854" s="222" t="n">
        <f aca="false">O1854*H1854</f>
        <v>0</v>
      </c>
      <c r="Q1854" s="222" t="n">
        <v>0.0003</v>
      </c>
      <c r="R1854" s="222" t="n">
        <f aca="false">Q1854*H1854</f>
        <v>0.0794814</v>
      </c>
      <c r="S1854" s="222" t="n">
        <v>0</v>
      </c>
      <c r="T1854" s="223" t="n">
        <f aca="false">S1854*H1854</f>
        <v>0</v>
      </c>
      <c r="U1854" s="24"/>
      <c r="V1854" s="24"/>
      <c r="W1854" s="24"/>
      <c r="X1854" s="24"/>
      <c r="Y1854" s="24"/>
      <c r="Z1854" s="24"/>
      <c r="AA1854" s="24"/>
      <c r="AB1854" s="24"/>
      <c r="AC1854" s="24"/>
      <c r="AD1854" s="24"/>
      <c r="AE1854" s="24"/>
      <c r="AR1854" s="224" t="s">
        <v>273</v>
      </c>
      <c r="AT1854" s="224" t="s">
        <v>148</v>
      </c>
      <c r="AU1854" s="224" t="s">
        <v>85</v>
      </c>
      <c r="AY1854" s="3" t="s">
        <v>146</v>
      </c>
      <c r="BE1854" s="225" t="n">
        <f aca="false">IF(N1854="základní",J1854,0)</f>
        <v>0</v>
      </c>
      <c r="BF1854" s="225" t="n">
        <f aca="false">IF(N1854="snížená",J1854,0)</f>
        <v>0</v>
      </c>
      <c r="BG1854" s="225" t="n">
        <f aca="false">IF(N1854="zákl. přenesená",J1854,0)</f>
        <v>0</v>
      </c>
      <c r="BH1854" s="225" t="n">
        <f aca="false">IF(N1854="sníž. přenesená",J1854,0)</f>
        <v>0</v>
      </c>
      <c r="BI1854" s="225" t="n">
        <f aca="false">IF(N1854="nulová",J1854,0)</f>
        <v>0</v>
      </c>
      <c r="BJ1854" s="3" t="s">
        <v>83</v>
      </c>
      <c r="BK1854" s="225" t="n">
        <f aca="false">ROUND(I1854*H1854,2)</f>
        <v>0</v>
      </c>
      <c r="BL1854" s="3" t="s">
        <v>273</v>
      </c>
      <c r="BM1854" s="224" t="s">
        <v>2481</v>
      </c>
    </row>
    <row r="1855" s="226" customFormat="true" ht="12.8" hidden="false" customHeight="false" outlineLevel="0" collapsed="false">
      <c r="B1855" s="227"/>
      <c r="C1855" s="228"/>
      <c r="D1855" s="229" t="s">
        <v>154</v>
      </c>
      <c r="E1855" s="230"/>
      <c r="F1855" s="231" t="s">
        <v>2482</v>
      </c>
      <c r="G1855" s="228"/>
      <c r="H1855" s="232" t="n">
        <v>231.6</v>
      </c>
      <c r="I1855" s="233"/>
      <c r="J1855" s="228"/>
      <c r="K1855" s="228"/>
      <c r="L1855" s="234"/>
      <c r="M1855" s="235"/>
      <c r="N1855" s="236"/>
      <c r="O1855" s="236"/>
      <c r="P1855" s="236"/>
      <c r="Q1855" s="236"/>
      <c r="R1855" s="236"/>
      <c r="S1855" s="236"/>
      <c r="T1855" s="237"/>
      <c r="AT1855" s="238" t="s">
        <v>154</v>
      </c>
      <c r="AU1855" s="238" t="s">
        <v>85</v>
      </c>
      <c r="AV1855" s="226" t="s">
        <v>85</v>
      </c>
      <c r="AW1855" s="226" t="s">
        <v>31</v>
      </c>
      <c r="AX1855" s="226" t="s">
        <v>75</v>
      </c>
      <c r="AY1855" s="238" t="s">
        <v>146</v>
      </c>
    </row>
    <row r="1856" s="226" customFormat="true" ht="12.8" hidden="false" customHeight="false" outlineLevel="0" collapsed="false">
      <c r="B1856" s="227"/>
      <c r="C1856" s="228"/>
      <c r="D1856" s="229" t="s">
        <v>154</v>
      </c>
      <c r="E1856" s="230"/>
      <c r="F1856" s="231" t="s">
        <v>2483</v>
      </c>
      <c r="G1856" s="228"/>
      <c r="H1856" s="232" t="n">
        <v>4.936</v>
      </c>
      <c r="I1856" s="233"/>
      <c r="J1856" s="228"/>
      <c r="K1856" s="228"/>
      <c r="L1856" s="234"/>
      <c r="M1856" s="235"/>
      <c r="N1856" s="236"/>
      <c r="O1856" s="236"/>
      <c r="P1856" s="236"/>
      <c r="Q1856" s="236"/>
      <c r="R1856" s="236"/>
      <c r="S1856" s="236"/>
      <c r="T1856" s="237"/>
      <c r="AT1856" s="238" t="s">
        <v>154</v>
      </c>
      <c r="AU1856" s="238" t="s">
        <v>85</v>
      </c>
      <c r="AV1856" s="226" t="s">
        <v>85</v>
      </c>
      <c r="AW1856" s="226" t="s">
        <v>31</v>
      </c>
      <c r="AX1856" s="226" t="s">
        <v>75</v>
      </c>
      <c r="AY1856" s="238" t="s">
        <v>146</v>
      </c>
    </row>
    <row r="1857" s="226" customFormat="true" ht="12.8" hidden="false" customHeight="false" outlineLevel="0" collapsed="false">
      <c r="B1857" s="227"/>
      <c r="C1857" s="228"/>
      <c r="D1857" s="229" t="s">
        <v>154</v>
      </c>
      <c r="E1857" s="230"/>
      <c r="F1857" s="231" t="s">
        <v>2484</v>
      </c>
      <c r="G1857" s="228"/>
      <c r="H1857" s="232" t="n">
        <v>10.384</v>
      </c>
      <c r="I1857" s="233"/>
      <c r="J1857" s="228"/>
      <c r="K1857" s="228"/>
      <c r="L1857" s="234"/>
      <c r="M1857" s="235"/>
      <c r="N1857" s="236"/>
      <c r="O1857" s="236"/>
      <c r="P1857" s="236"/>
      <c r="Q1857" s="236"/>
      <c r="R1857" s="236"/>
      <c r="S1857" s="236"/>
      <c r="T1857" s="237"/>
      <c r="AT1857" s="238" t="s">
        <v>154</v>
      </c>
      <c r="AU1857" s="238" t="s">
        <v>85</v>
      </c>
      <c r="AV1857" s="226" t="s">
        <v>85</v>
      </c>
      <c r="AW1857" s="226" t="s">
        <v>31</v>
      </c>
      <c r="AX1857" s="226" t="s">
        <v>75</v>
      </c>
      <c r="AY1857" s="238" t="s">
        <v>146</v>
      </c>
    </row>
    <row r="1858" s="226" customFormat="true" ht="12.8" hidden="false" customHeight="false" outlineLevel="0" collapsed="false">
      <c r="B1858" s="227"/>
      <c r="C1858" s="228"/>
      <c r="D1858" s="229" t="s">
        <v>154</v>
      </c>
      <c r="E1858" s="230"/>
      <c r="F1858" s="231" t="s">
        <v>2485</v>
      </c>
      <c r="G1858" s="228"/>
      <c r="H1858" s="232" t="n">
        <v>18.018</v>
      </c>
      <c r="I1858" s="233"/>
      <c r="J1858" s="228"/>
      <c r="K1858" s="228"/>
      <c r="L1858" s="234"/>
      <c r="M1858" s="235"/>
      <c r="N1858" s="236"/>
      <c r="O1858" s="236"/>
      <c r="P1858" s="236"/>
      <c r="Q1858" s="236"/>
      <c r="R1858" s="236"/>
      <c r="S1858" s="236"/>
      <c r="T1858" s="237"/>
      <c r="AT1858" s="238" t="s">
        <v>154</v>
      </c>
      <c r="AU1858" s="238" t="s">
        <v>85</v>
      </c>
      <c r="AV1858" s="226" t="s">
        <v>85</v>
      </c>
      <c r="AW1858" s="226" t="s">
        <v>31</v>
      </c>
      <c r="AX1858" s="226" t="s">
        <v>75</v>
      </c>
      <c r="AY1858" s="238" t="s">
        <v>146</v>
      </c>
    </row>
    <row r="1859" s="239" customFormat="true" ht="12.8" hidden="false" customHeight="false" outlineLevel="0" collapsed="false">
      <c r="B1859" s="240"/>
      <c r="C1859" s="241"/>
      <c r="D1859" s="229" t="s">
        <v>154</v>
      </c>
      <c r="E1859" s="242"/>
      <c r="F1859" s="243" t="s">
        <v>159</v>
      </c>
      <c r="G1859" s="241"/>
      <c r="H1859" s="244" t="n">
        <v>264.938</v>
      </c>
      <c r="I1859" s="245"/>
      <c r="J1859" s="241"/>
      <c r="K1859" s="241"/>
      <c r="L1859" s="246"/>
      <c r="M1859" s="247"/>
      <c r="N1859" s="248"/>
      <c r="O1859" s="248"/>
      <c r="P1859" s="248"/>
      <c r="Q1859" s="248"/>
      <c r="R1859" s="248"/>
      <c r="S1859" s="248"/>
      <c r="T1859" s="249"/>
      <c r="AT1859" s="250" t="s">
        <v>154</v>
      </c>
      <c r="AU1859" s="250" t="s">
        <v>85</v>
      </c>
      <c r="AV1859" s="239" t="s">
        <v>152</v>
      </c>
      <c r="AW1859" s="239" t="s">
        <v>31</v>
      </c>
      <c r="AX1859" s="239" t="s">
        <v>83</v>
      </c>
      <c r="AY1859" s="250" t="s">
        <v>146</v>
      </c>
    </row>
    <row r="1860" s="31" customFormat="true" ht="24.15" hidden="false" customHeight="true" outlineLevel="0" collapsed="false">
      <c r="A1860" s="24"/>
      <c r="B1860" s="25"/>
      <c r="C1860" s="212" t="s">
        <v>2486</v>
      </c>
      <c r="D1860" s="212" t="s">
        <v>148</v>
      </c>
      <c r="E1860" s="213" t="s">
        <v>2487</v>
      </c>
      <c r="F1860" s="214" t="s">
        <v>2488</v>
      </c>
      <c r="G1860" s="215" t="s">
        <v>1702</v>
      </c>
      <c r="H1860" s="274"/>
      <c r="I1860" s="217"/>
      <c r="J1860" s="218" t="n">
        <f aca="false">ROUND(I1860*H1860,2)</f>
        <v>0</v>
      </c>
      <c r="K1860" s="219"/>
      <c r="L1860" s="30"/>
      <c r="M1860" s="220"/>
      <c r="N1860" s="221" t="s">
        <v>40</v>
      </c>
      <c r="O1860" s="74"/>
      <c r="P1860" s="222" t="n">
        <f aca="false">O1860*H1860</f>
        <v>0</v>
      </c>
      <c r="Q1860" s="222" t="n">
        <v>0</v>
      </c>
      <c r="R1860" s="222" t="n">
        <f aca="false">Q1860*H1860</f>
        <v>0</v>
      </c>
      <c r="S1860" s="222" t="n">
        <v>0</v>
      </c>
      <c r="T1860" s="223" t="n">
        <f aca="false">S1860*H1860</f>
        <v>0</v>
      </c>
      <c r="U1860" s="24"/>
      <c r="V1860" s="24"/>
      <c r="W1860" s="24"/>
      <c r="X1860" s="24"/>
      <c r="Y1860" s="24"/>
      <c r="Z1860" s="24"/>
      <c r="AA1860" s="24"/>
      <c r="AB1860" s="24"/>
      <c r="AC1860" s="24"/>
      <c r="AD1860" s="24"/>
      <c r="AE1860" s="24"/>
      <c r="AR1860" s="224" t="s">
        <v>273</v>
      </c>
      <c r="AT1860" s="224" t="s">
        <v>148</v>
      </c>
      <c r="AU1860" s="224" t="s">
        <v>85</v>
      </c>
      <c r="AY1860" s="3" t="s">
        <v>146</v>
      </c>
      <c r="BE1860" s="225" t="n">
        <f aca="false">IF(N1860="základní",J1860,0)</f>
        <v>0</v>
      </c>
      <c r="BF1860" s="225" t="n">
        <f aca="false">IF(N1860="snížená",J1860,0)</f>
        <v>0</v>
      </c>
      <c r="BG1860" s="225" t="n">
        <f aca="false">IF(N1860="zákl. přenesená",J1860,0)</f>
        <v>0</v>
      </c>
      <c r="BH1860" s="225" t="n">
        <f aca="false">IF(N1860="sníž. přenesená",J1860,0)</f>
        <v>0</v>
      </c>
      <c r="BI1860" s="225" t="n">
        <f aca="false">IF(N1860="nulová",J1860,0)</f>
        <v>0</v>
      </c>
      <c r="BJ1860" s="3" t="s">
        <v>83</v>
      </c>
      <c r="BK1860" s="225" t="n">
        <f aca="false">ROUND(I1860*H1860,2)</f>
        <v>0</v>
      </c>
      <c r="BL1860" s="3" t="s">
        <v>273</v>
      </c>
      <c r="BM1860" s="224" t="s">
        <v>2489</v>
      </c>
    </row>
    <row r="1861" s="195" customFormat="true" ht="22.8" hidden="false" customHeight="true" outlineLevel="0" collapsed="false">
      <c r="B1861" s="196"/>
      <c r="C1861" s="197"/>
      <c r="D1861" s="198" t="s">
        <v>74</v>
      </c>
      <c r="E1861" s="210" t="s">
        <v>2490</v>
      </c>
      <c r="F1861" s="210" t="s">
        <v>2491</v>
      </c>
      <c r="G1861" s="197"/>
      <c r="H1861" s="197"/>
      <c r="I1861" s="200"/>
      <c r="J1861" s="211" t="n">
        <f aca="false">BK1861</f>
        <v>0</v>
      </c>
      <c r="K1861" s="197"/>
      <c r="L1861" s="202"/>
      <c r="M1861" s="203"/>
      <c r="N1861" s="204"/>
      <c r="O1861" s="204"/>
      <c r="P1861" s="205" t="n">
        <f aca="false">SUM(P1862:P1877)</f>
        <v>0</v>
      </c>
      <c r="Q1861" s="204"/>
      <c r="R1861" s="205" t="n">
        <f aca="false">SUM(R1862:R1877)</f>
        <v>0.97476</v>
      </c>
      <c r="S1861" s="204"/>
      <c r="T1861" s="206" t="n">
        <f aca="false">SUM(T1862:T1877)</f>
        <v>0</v>
      </c>
      <c r="AR1861" s="207" t="s">
        <v>85</v>
      </c>
      <c r="AT1861" s="208" t="s">
        <v>74</v>
      </c>
      <c r="AU1861" s="208" t="s">
        <v>83</v>
      </c>
      <c r="AY1861" s="207" t="s">
        <v>146</v>
      </c>
      <c r="BK1861" s="209" t="n">
        <f aca="false">SUM(BK1862:BK1877)</f>
        <v>0</v>
      </c>
    </row>
    <row r="1862" s="31" customFormat="true" ht="24.15" hidden="false" customHeight="true" outlineLevel="0" collapsed="false">
      <c r="A1862" s="24"/>
      <c r="B1862" s="25"/>
      <c r="C1862" s="212" t="s">
        <v>2492</v>
      </c>
      <c r="D1862" s="212" t="s">
        <v>148</v>
      </c>
      <c r="E1862" s="213" t="s">
        <v>2493</v>
      </c>
      <c r="F1862" s="214" t="s">
        <v>2494</v>
      </c>
      <c r="G1862" s="215" t="s">
        <v>662</v>
      </c>
      <c r="H1862" s="216" t="n">
        <v>22.8</v>
      </c>
      <c r="I1862" s="217"/>
      <c r="J1862" s="218" t="n">
        <f aca="false">ROUND(I1862*H1862,2)</f>
        <v>0</v>
      </c>
      <c r="K1862" s="219"/>
      <c r="L1862" s="30"/>
      <c r="M1862" s="220"/>
      <c r="N1862" s="221" t="s">
        <v>40</v>
      </c>
      <c r="O1862" s="74"/>
      <c r="P1862" s="222" t="n">
        <f aca="false">O1862*H1862</f>
        <v>0</v>
      </c>
      <c r="Q1862" s="222" t="n">
        <v>5E-005</v>
      </c>
      <c r="R1862" s="222" t="n">
        <f aca="false">Q1862*H1862</f>
        <v>0.00114</v>
      </c>
      <c r="S1862" s="222" t="n">
        <v>0</v>
      </c>
      <c r="T1862" s="223" t="n">
        <f aca="false">S1862*H1862</f>
        <v>0</v>
      </c>
      <c r="U1862" s="24"/>
      <c r="V1862" s="24"/>
      <c r="W1862" s="24"/>
      <c r="X1862" s="24"/>
      <c r="Y1862" s="24"/>
      <c r="Z1862" s="24"/>
      <c r="AA1862" s="24"/>
      <c r="AB1862" s="24"/>
      <c r="AC1862" s="24"/>
      <c r="AD1862" s="24"/>
      <c r="AE1862" s="24"/>
      <c r="AR1862" s="224" t="s">
        <v>273</v>
      </c>
      <c r="AT1862" s="224" t="s">
        <v>148</v>
      </c>
      <c r="AU1862" s="224" t="s">
        <v>85</v>
      </c>
      <c r="AY1862" s="3" t="s">
        <v>146</v>
      </c>
      <c r="BE1862" s="225" t="n">
        <f aca="false">IF(N1862="základní",J1862,0)</f>
        <v>0</v>
      </c>
      <c r="BF1862" s="225" t="n">
        <f aca="false">IF(N1862="snížená",J1862,0)</f>
        <v>0</v>
      </c>
      <c r="BG1862" s="225" t="n">
        <f aca="false">IF(N1862="zákl. přenesená",J1862,0)</f>
        <v>0</v>
      </c>
      <c r="BH1862" s="225" t="n">
        <f aca="false">IF(N1862="sníž. přenesená",J1862,0)</f>
        <v>0</v>
      </c>
      <c r="BI1862" s="225" t="n">
        <f aca="false">IF(N1862="nulová",J1862,0)</f>
        <v>0</v>
      </c>
      <c r="BJ1862" s="3" t="s">
        <v>83</v>
      </c>
      <c r="BK1862" s="225" t="n">
        <f aca="false">ROUND(I1862*H1862,2)</f>
        <v>0</v>
      </c>
      <c r="BL1862" s="3" t="s">
        <v>273</v>
      </c>
      <c r="BM1862" s="224" t="s">
        <v>2495</v>
      </c>
    </row>
    <row r="1863" s="226" customFormat="true" ht="12.8" hidden="false" customHeight="false" outlineLevel="0" collapsed="false">
      <c r="B1863" s="227"/>
      <c r="C1863" s="228"/>
      <c r="D1863" s="229" t="s">
        <v>154</v>
      </c>
      <c r="E1863" s="230"/>
      <c r="F1863" s="231" t="s">
        <v>2496</v>
      </c>
      <c r="G1863" s="228"/>
      <c r="H1863" s="232" t="n">
        <v>29.45</v>
      </c>
      <c r="I1863" s="233"/>
      <c r="J1863" s="228"/>
      <c r="K1863" s="228"/>
      <c r="L1863" s="234"/>
      <c r="M1863" s="235"/>
      <c r="N1863" s="236"/>
      <c r="O1863" s="236"/>
      <c r="P1863" s="236"/>
      <c r="Q1863" s="236"/>
      <c r="R1863" s="236"/>
      <c r="S1863" s="236"/>
      <c r="T1863" s="237"/>
      <c r="AT1863" s="238" t="s">
        <v>154</v>
      </c>
      <c r="AU1863" s="238" t="s">
        <v>85</v>
      </c>
      <c r="AV1863" s="226" t="s">
        <v>85</v>
      </c>
      <c r="AW1863" s="226" t="s">
        <v>31</v>
      </c>
      <c r="AX1863" s="226" t="s">
        <v>75</v>
      </c>
      <c r="AY1863" s="238" t="s">
        <v>146</v>
      </c>
    </row>
    <row r="1864" s="226" customFormat="true" ht="12.8" hidden="false" customHeight="false" outlineLevel="0" collapsed="false">
      <c r="B1864" s="227"/>
      <c r="C1864" s="228"/>
      <c r="D1864" s="229" t="s">
        <v>154</v>
      </c>
      <c r="E1864" s="230"/>
      <c r="F1864" s="231" t="s">
        <v>2497</v>
      </c>
      <c r="G1864" s="228"/>
      <c r="H1864" s="232" t="n">
        <v>1.2</v>
      </c>
      <c r="I1864" s="233"/>
      <c r="J1864" s="228"/>
      <c r="K1864" s="228"/>
      <c r="L1864" s="234"/>
      <c r="M1864" s="235"/>
      <c r="N1864" s="236"/>
      <c r="O1864" s="236"/>
      <c r="P1864" s="236"/>
      <c r="Q1864" s="236"/>
      <c r="R1864" s="236"/>
      <c r="S1864" s="236"/>
      <c r="T1864" s="237"/>
      <c r="AT1864" s="238" t="s">
        <v>154</v>
      </c>
      <c r="AU1864" s="238" t="s">
        <v>85</v>
      </c>
      <c r="AV1864" s="226" t="s">
        <v>85</v>
      </c>
      <c r="AW1864" s="226" t="s">
        <v>31</v>
      </c>
      <c r="AX1864" s="226" t="s">
        <v>75</v>
      </c>
      <c r="AY1864" s="238" t="s">
        <v>146</v>
      </c>
    </row>
    <row r="1865" s="226" customFormat="true" ht="12.8" hidden="false" customHeight="false" outlineLevel="0" collapsed="false">
      <c r="B1865" s="227"/>
      <c r="C1865" s="228"/>
      <c r="D1865" s="229" t="s">
        <v>154</v>
      </c>
      <c r="E1865" s="230"/>
      <c r="F1865" s="231" t="s">
        <v>2498</v>
      </c>
      <c r="G1865" s="228"/>
      <c r="H1865" s="232" t="n">
        <v>-2.5</v>
      </c>
      <c r="I1865" s="233"/>
      <c r="J1865" s="228"/>
      <c r="K1865" s="228"/>
      <c r="L1865" s="234"/>
      <c r="M1865" s="235"/>
      <c r="N1865" s="236"/>
      <c r="O1865" s="236"/>
      <c r="P1865" s="236"/>
      <c r="Q1865" s="236"/>
      <c r="R1865" s="236"/>
      <c r="S1865" s="236"/>
      <c r="T1865" s="237"/>
      <c r="AT1865" s="238" t="s">
        <v>154</v>
      </c>
      <c r="AU1865" s="238" t="s">
        <v>85</v>
      </c>
      <c r="AV1865" s="226" t="s">
        <v>85</v>
      </c>
      <c r="AW1865" s="226" t="s">
        <v>31</v>
      </c>
      <c r="AX1865" s="226" t="s">
        <v>75</v>
      </c>
      <c r="AY1865" s="238" t="s">
        <v>146</v>
      </c>
    </row>
    <row r="1866" s="226" customFormat="true" ht="12.8" hidden="false" customHeight="false" outlineLevel="0" collapsed="false">
      <c r="B1866" s="227"/>
      <c r="C1866" s="228"/>
      <c r="D1866" s="229" t="s">
        <v>154</v>
      </c>
      <c r="E1866" s="230"/>
      <c r="F1866" s="231" t="s">
        <v>2499</v>
      </c>
      <c r="G1866" s="228"/>
      <c r="H1866" s="232" t="n">
        <v>-0.85</v>
      </c>
      <c r="I1866" s="233"/>
      <c r="J1866" s="228"/>
      <c r="K1866" s="228"/>
      <c r="L1866" s="234"/>
      <c r="M1866" s="235"/>
      <c r="N1866" s="236"/>
      <c r="O1866" s="236"/>
      <c r="P1866" s="236"/>
      <c r="Q1866" s="236"/>
      <c r="R1866" s="236"/>
      <c r="S1866" s="236"/>
      <c r="T1866" s="237"/>
      <c r="AT1866" s="238" t="s">
        <v>154</v>
      </c>
      <c r="AU1866" s="238" t="s">
        <v>85</v>
      </c>
      <c r="AV1866" s="226" t="s">
        <v>85</v>
      </c>
      <c r="AW1866" s="226" t="s">
        <v>31</v>
      </c>
      <c r="AX1866" s="226" t="s">
        <v>75</v>
      </c>
      <c r="AY1866" s="238" t="s">
        <v>146</v>
      </c>
    </row>
    <row r="1867" s="226" customFormat="true" ht="12.8" hidden="false" customHeight="false" outlineLevel="0" collapsed="false">
      <c r="B1867" s="227"/>
      <c r="C1867" s="228"/>
      <c r="D1867" s="229" t="s">
        <v>154</v>
      </c>
      <c r="E1867" s="230"/>
      <c r="F1867" s="231" t="s">
        <v>2500</v>
      </c>
      <c r="G1867" s="228"/>
      <c r="H1867" s="232" t="n">
        <v>-2.25</v>
      </c>
      <c r="I1867" s="233"/>
      <c r="J1867" s="228"/>
      <c r="K1867" s="228"/>
      <c r="L1867" s="234"/>
      <c r="M1867" s="235"/>
      <c r="N1867" s="236"/>
      <c r="O1867" s="236"/>
      <c r="P1867" s="236"/>
      <c r="Q1867" s="236"/>
      <c r="R1867" s="236"/>
      <c r="S1867" s="236"/>
      <c r="T1867" s="237"/>
      <c r="AT1867" s="238" t="s">
        <v>154</v>
      </c>
      <c r="AU1867" s="238" t="s">
        <v>85</v>
      </c>
      <c r="AV1867" s="226" t="s">
        <v>85</v>
      </c>
      <c r="AW1867" s="226" t="s">
        <v>31</v>
      </c>
      <c r="AX1867" s="226" t="s">
        <v>75</v>
      </c>
      <c r="AY1867" s="238" t="s">
        <v>146</v>
      </c>
    </row>
    <row r="1868" s="226" customFormat="true" ht="12.8" hidden="false" customHeight="false" outlineLevel="0" collapsed="false">
      <c r="B1868" s="227"/>
      <c r="C1868" s="228"/>
      <c r="D1868" s="229" t="s">
        <v>154</v>
      </c>
      <c r="E1868" s="230"/>
      <c r="F1868" s="231" t="s">
        <v>2500</v>
      </c>
      <c r="G1868" s="228"/>
      <c r="H1868" s="232" t="n">
        <v>-2.25</v>
      </c>
      <c r="I1868" s="233"/>
      <c r="J1868" s="228"/>
      <c r="K1868" s="228"/>
      <c r="L1868" s="234"/>
      <c r="M1868" s="235"/>
      <c r="N1868" s="236"/>
      <c r="O1868" s="236"/>
      <c r="P1868" s="236"/>
      <c r="Q1868" s="236"/>
      <c r="R1868" s="236"/>
      <c r="S1868" s="236"/>
      <c r="T1868" s="237"/>
      <c r="AT1868" s="238" t="s">
        <v>154</v>
      </c>
      <c r="AU1868" s="238" t="s">
        <v>85</v>
      </c>
      <c r="AV1868" s="226" t="s">
        <v>85</v>
      </c>
      <c r="AW1868" s="226" t="s">
        <v>31</v>
      </c>
      <c r="AX1868" s="226" t="s">
        <v>75</v>
      </c>
      <c r="AY1868" s="238" t="s">
        <v>146</v>
      </c>
    </row>
    <row r="1869" s="239" customFormat="true" ht="12.8" hidden="false" customHeight="false" outlineLevel="0" collapsed="false">
      <c r="B1869" s="240"/>
      <c r="C1869" s="241"/>
      <c r="D1869" s="229" t="s">
        <v>154</v>
      </c>
      <c r="E1869" s="242"/>
      <c r="F1869" s="243" t="s">
        <v>2501</v>
      </c>
      <c r="G1869" s="241"/>
      <c r="H1869" s="244" t="n">
        <v>22.8</v>
      </c>
      <c r="I1869" s="245"/>
      <c r="J1869" s="241"/>
      <c r="K1869" s="241"/>
      <c r="L1869" s="246"/>
      <c r="M1869" s="247"/>
      <c r="N1869" s="248"/>
      <c r="O1869" s="248"/>
      <c r="P1869" s="248"/>
      <c r="Q1869" s="248"/>
      <c r="R1869" s="248"/>
      <c r="S1869" s="248"/>
      <c r="T1869" s="249"/>
      <c r="AT1869" s="250" t="s">
        <v>154</v>
      </c>
      <c r="AU1869" s="250" t="s">
        <v>85</v>
      </c>
      <c r="AV1869" s="239" t="s">
        <v>152</v>
      </c>
      <c r="AW1869" s="239" t="s">
        <v>31</v>
      </c>
      <c r="AX1869" s="239" t="s">
        <v>83</v>
      </c>
      <c r="AY1869" s="250" t="s">
        <v>146</v>
      </c>
    </row>
    <row r="1870" s="31" customFormat="true" ht="24.15" hidden="false" customHeight="true" outlineLevel="0" collapsed="false">
      <c r="A1870" s="24"/>
      <c r="B1870" s="25"/>
      <c r="C1870" s="263" t="s">
        <v>2502</v>
      </c>
      <c r="D1870" s="263" t="s">
        <v>1270</v>
      </c>
      <c r="E1870" s="264" t="s">
        <v>2503</v>
      </c>
      <c r="F1870" s="265" t="s">
        <v>2504</v>
      </c>
      <c r="G1870" s="266" t="s">
        <v>662</v>
      </c>
      <c r="H1870" s="267" t="n">
        <v>23.256</v>
      </c>
      <c r="I1870" s="268"/>
      <c r="J1870" s="269" t="n">
        <f aca="false">ROUND(I1870*H1870,2)</f>
        <v>0</v>
      </c>
      <c r="K1870" s="270"/>
      <c r="L1870" s="271"/>
      <c r="M1870" s="272"/>
      <c r="N1870" s="273" t="s">
        <v>40</v>
      </c>
      <c r="O1870" s="74"/>
      <c r="P1870" s="222" t="n">
        <f aca="false">O1870*H1870</f>
        <v>0</v>
      </c>
      <c r="Q1870" s="222" t="n">
        <v>0</v>
      </c>
      <c r="R1870" s="222" t="n">
        <f aca="false">Q1870*H1870</f>
        <v>0</v>
      </c>
      <c r="S1870" s="222" t="n">
        <v>0</v>
      </c>
      <c r="T1870" s="223" t="n">
        <f aca="false">S1870*H1870</f>
        <v>0</v>
      </c>
      <c r="U1870" s="24"/>
      <c r="V1870" s="24"/>
      <c r="W1870" s="24"/>
      <c r="X1870" s="24"/>
      <c r="Y1870" s="24"/>
      <c r="Z1870" s="24"/>
      <c r="AA1870" s="24"/>
      <c r="AB1870" s="24"/>
      <c r="AC1870" s="24"/>
      <c r="AD1870" s="24"/>
      <c r="AE1870" s="24"/>
      <c r="AR1870" s="224" t="s">
        <v>528</v>
      </c>
      <c r="AT1870" s="224" t="s">
        <v>1270</v>
      </c>
      <c r="AU1870" s="224" t="s">
        <v>85</v>
      </c>
      <c r="AY1870" s="3" t="s">
        <v>146</v>
      </c>
      <c r="BE1870" s="225" t="n">
        <f aca="false">IF(N1870="základní",J1870,0)</f>
        <v>0</v>
      </c>
      <c r="BF1870" s="225" t="n">
        <f aca="false">IF(N1870="snížená",J1870,0)</f>
        <v>0</v>
      </c>
      <c r="BG1870" s="225" t="n">
        <f aca="false">IF(N1870="zákl. přenesená",J1870,0)</f>
        <v>0</v>
      </c>
      <c r="BH1870" s="225" t="n">
        <f aca="false">IF(N1870="sníž. přenesená",J1870,0)</f>
        <v>0</v>
      </c>
      <c r="BI1870" s="225" t="n">
        <f aca="false">IF(N1870="nulová",J1870,0)</f>
        <v>0</v>
      </c>
      <c r="BJ1870" s="3" t="s">
        <v>83</v>
      </c>
      <c r="BK1870" s="225" t="n">
        <f aca="false">ROUND(I1870*H1870,2)</f>
        <v>0</v>
      </c>
      <c r="BL1870" s="3" t="s">
        <v>273</v>
      </c>
      <c r="BM1870" s="224" t="s">
        <v>2505</v>
      </c>
    </row>
    <row r="1871" s="226" customFormat="true" ht="12.8" hidden="false" customHeight="false" outlineLevel="0" collapsed="false">
      <c r="B1871" s="227"/>
      <c r="C1871" s="228"/>
      <c r="D1871" s="229" t="s">
        <v>154</v>
      </c>
      <c r="E1871" s="230"/>
      <c r="F1871" s="231" t="s">
        <v>2506</v>
      </c>
      <c r="G1871" s="228"/>
      <c r="H1871" s="232" t="n">
        <v>23.256</v>
      </c>
      <c r="I1871" s="233"/>
      <c r="J1871" s="228"/>
      <c r="K1871" s="228"/>
      <c r="L1871" s="234"/>
      <c r="M1871" s="235"/>
      <c r="N1871" s="236"/>
      <c r="O1871" s="236"/>
      <c r="P1871" s="236"/>
      <c r="Q1871" s="236"/>
      <c r="R1871" s="236"/>
      <c r="S1871" s="236"/>
      <c r="T1871" s="237"/>
      <c r="AT1871" s="238" t="s">
        <v>154</v>
      </c>
      <c r="AU1871" s="238" t="s">
        <v>85</v>
      </c>
      <c r="AV1871" s="226" t="s">
        <v>85</v>
      </c>
      <c r="AW1871" s="226" t="s">
        <v>31</v>
      </c>
      <c r="AX1871" s="226" t="s">
        <v>83</v>
      </c>
      <c r="AY1871" s="238" t="s">
        <v>146</v>
      </c>
    </row>
    <row r="1872" s="31" customFormat="true" ht="24.15" hidden="false" customHeight="true" outlineLevel="0" collapsed="false">
      <c r="A1872" s="24"/>
      <c r="B1872" s="25"/>
      <c r="C1872" s="212" t="s">
        <v>2507</v>
      </c>
      <c r="D1872" s="212" t="s">
        <v>148</v>
      </c>
      <c r="E1872" s="213" t="s">
        <v>2508</v>
      </c>
      <c r="F1872" s="214" t="s">
        <v>2509</v>
      </c>
      <c r="G1872" s="215" t="s">
        <v>227</v>
      </c>
      <c r="H1872" s="216" t="n">
        <v>54</v>
      </c>
      <c r="I1872" s="217"/>
      <c r="J1872" s="218" t="n">
        <f aca="false">ROUND(I1872*H1872,2)</f>
        <v>0</v>
      </c>
      <c r="K1872" s="219"/>
      <c r="L1872" s="30"/>
      <c r="M1872" s="220"/>
      <c r="N1872" s="221" t="s">
        <v>40</v>
      </c>
      <c r="O1872" s="74"/>
      <c r="P1872" s="222" t="n">
        <f aca="false">O1872*H1872</f>
        <v>0</v>
      </c>
      <c r="Q1872" s="222" t="n">
        <v>0.01761</v>
      </c>
      <c r="R1872" s="222" t="n">
        <f aca="false">Q1872*H1872</f>
        <v>0.95094</v>
      </c>
      <c r="S1872" s="222" t="n">
        <v>0</v>
      </c>
      <c r="T1872" s="223" t="n">
        <f aca="false">S1872*H1872</f>
        <v>0</v>
      </c>
      <c r="U1872" s="24"/>
      <c r="V1872" s="24"/>
      <c r="W1872" s="24"/>
      <c r="X1872" s="24"/>
      <c r="Y1872" s="24"/>
      <c r="Z1872" s="24"/>
      <c r="AA1872" s="24"/>
      <c r="AB1872" s="24"/>
      <c r="AC1872" s="24"/>
      <c r="AD1872" s="24"/>
      <c r="AE1872" s="24"/>
      <c r="AR1872" s="224" t="s">
        <v>273</v>
      </c>
      <c r="AT1872" s="224" t="s">
        <v>148</v>
      </c>
      <c r="AU1872" s="224" t="s">
        <v>85</v>
      </c>
      <c r="AY1872" s="3" t="s">
        <v>146</v>
      </c>
      <c r="BE1872" s="225" t="n">
        <f aca="false">IF(N1872="základní",J1872,0)</f>
        <v>0</v>
      </c>
      <c r="BF1872" s="225" t="n">
        <f aca="false">IF(N1872="snížená",J1872,0)</f>
        <v>0</v>
      </c>
      <c r="BG1872" s="225" t="n">
        <f aca="false">IF(N1872="zákl. přenesená",J1872,0)</f>
        <v>0</v>
      </c>
      <c r="BH1872" s="225" t="n">
        <f aca="false">IF(N1872="sníž. přenesená",J1872,0)</f>
        <v>0</v>
      </c>
      <c r="BI1872" s="225" t="n">
        <f aca="false">IF(N1872="nulová",J1872,0)</f>
        <v>0</v>
      </c>
      <c r="BJ1872" s="3" t="s">
        <v>83</v>
      </c>
      <c r="BK1872" s="225" t="n">
        <f aca="false">ROUND(I1872*H1872,2)</f>
        <v>0</v>
      </c>
      <c r="BL1872" s="3" t="s">
        <v>273</v>
      </c>
      <c r="BM1872" s="224" t="s">
        <v>2510</v>
      </c>
    </row>
    <row r="1873" s="31" customFormat="true" ht="14.4" hidden="false" customHeight="true" outlineLevel="0" collapsed="false">
      <c r="A1873" s="24"/>
      <c r="B1873" s="25"/>
      <c r="C1873" s="212" t="s">
        <v>2511</v>
      </c>
      <c r="D1873" s="212" t="s">
        <v>148</v>
      </c>
      <c r="E1873" s="213" t="s">
        <v>2512</v>
      </c>
      <c r="F1873" s="214" t="s">
        <v>2513</v>
      </c>
      <c r="G1873" s="215" t="s">
        <v>227</v>
      </c>
      <c r="H1873" s="216" t="n">
        <v>54</v>
      </c>
      <c r="I1873" s="217"/>
      <c r="J1873" s="218" t="n">
        <f aca="false">ROUND(I1873*H1873,2)</f>
        <v>0</v>
      </c>
      <c r="K1873" s="219"/>
      <c r="L1873" s="30"/>
      <c r="M1873" s="220"/>
      <c r="N1873" s="221" t="s">
        <v>40</v>
      </c>
      <c r="O1873" s="74"/>
      <c r="P1873" s="222" t="n">
        <f aca="false">O1873*H1873</f>
        <v>0</v>
      </c>
      <c r="Q1873" s="222" t="n">
        <v>0.00016</v>
      </c>
      <c r="R1873" s="222" t="n">
        <f aca="false">Q1873*H1873</f>
        <v>0.00864</v>
      </c>
      <c r="S1873" s="222" t="n">
        <v>0</v>
      </c>
      <c r="T1873" s="223" t="n">
        <f aca="false">S1873*H1873</f>
        <v>0</v>
      </c>
      <c r="U1873" s="24"/>
      <c r="V1873" s="24"/>
      <c r="W1873" s="24"/>
      <c r="X1873" s="24"/>
      <c r="Y1873" s="24"/>
      <c r="Z1873" s="24"/>
      <c r="AA1873" s="24"/>
      <c r="AB1873" s="24"/>
      <c r="AC1873" s="24"/>
      <c r="AD1873" s="24"/>
      <c r="AE1873" s="24"/>
      <c r="AR1873" s="224" t="s">
        <v>273</v>
      </c>
      <c r="AT1873" s="224" t="s">
        <v>148</v>
      </c>
      <c r="AU1873" s="224" t="s">
        <v>85</v>
      </c>
      <c r="AY1873" s="3" t="s">
        <v>146</v>
      </c>
      <c r="BE1873" s="225" t="n">
        <f aca="false">IF(N1873="základní",J1873,0)</f>
        <v>0</v>
      </c>
      <c r="BF1873" s="225" t="n">
        <f aca="false">IF(N1873="snížená",J1873,0)</f>
        <v>0</v>
      </c>
      <c r="BG1873" s="225" t="n">
        <f aca="false">IF(N1873="zákl. přenesená",J1873,0)</f>
        <v>0</v>
      </c>
      <c r="BH1873" s="225" t="n">
        <f aca="false">IF(N1873="sníž. přenesená",J1873,0)</f>
        <v>0</v>
      </c>
      <c r="BI1873" s="225" t="n">
        <f aca="false">IF(N1873="nulová",J1873,0)</f>
        <v>0</v>
      </c>
      <c r="BJ1873" s="3" t="s">
        <v>83</v>
      </c>
      <c r="BK1873" s="225" t="n">
        <f aca="false">ROUND(I1873*H1873,2)</f>
        <v>0</v>
      </c>
      <c r="BL1873" s="3" t="s">
        <v>273</v>
      </c>
      <c r="BM1873" s="224" t="s">
        <v>2514</v>
      </c>
    </row>
    <row r="1874" s="31" customFormat="true" ht="14.4" hidden="false" customHeight="true" outlineLevel="0" collapsed="false">
      <c r="A1874" s="24"/>
      <c r="B1874" s="25"/>
      <c r="C1874" s="212" t="s">
        <v>2515</v>
      </c>
      <c r="D1874" s="212" t="s">
        <v>148</v>
      </c>
      <c r="E1874" s="213" t="s">
        <v>2516</v>
      </c>
      <c r="F1874" s="214" t="s">
        <v>2517</v>
      </c>
      <c r="G1874" s="215" t="s">
        <v>227</v>
      </c>
      <c r="H1874" s="216" t="n">
        <v>54</v>
      </c>
      <c r="I1874" s="217"/>
      <c r="J1874" s="218" t="n">
        <f aca="false">ROUND(I1874*H1874,2)</f>
        <v>0</v>
      </c>
      <c r="K1874" s="219"/>
      <c r="L1874" s="30"/>
      <c r="M1874" s="220"/>
      <c r="N1874" s="221" t="s">
        <v>40</v>
      </c>
      <c r="O1874" s="74"/>
      <c r="P1874" s="222" t="n">
        <f aca="false">O1874*H1874</f>
        <v>0</v>
      </c>
      <c r="Q1874" s="222" t="n">
        <v>0.00015</v>
      </c>
      <c r="R1874" s="222" t="n">
        <f aca="false">Q1874*H1874</f>
        <v>0.0081</v>
      </c>
      <c r="S1874" s="222" t="n">
        <v>0</v>
      </c>
      <c r="T1874" s="223" t="n">
        <f aca="false">S1874*H1874</f>
        <v>0</v>
      </c>
      <c r="U1874" s="24"/>
      <c r="V1874" s="24"/>
      <c r="W1874" s="24"/>
      <c r="X1874" s="24"/>
      <c r="Y1874" s="24"/>
      <c r="Z1874" s="24"/>
      <c r="AA1874" s="24"/>
      <c r="AB1874" s="24"/>
      <c r="AC1874" s="24"/>
      <c r="AD1874" s="24"/>
      <c r="AE1874" s="24"/>
      <c r="AR1874" s="224" t="s">
        <v>273</v>
      </c>
      <c r="AT1874" s="224" t="s">
        <v>148</v>
      </c>
      <c r="AU1874" s="224" t="s">
        <v>85</v>
      </c>
      <c r="AY1874" s="3" t="s">
        <v>146</v>
      </c>
      <c r="BE1874" s="225" t="n">
        <f aca="false">IF(N1874="základní",J1874,0)</f>
        <v>0</v>
      </c>
      <c r="BF1874" s="225" t="n">
        <f aca="false">IF(N1874="snížená",J1874,0)</f>
        <v>0</v>
      </c>
      <c r="BG1874" s="225" t="n">
        <f aca="false">IF(N1874="zákl. přenesená",J1874,0)</f>
        <v>0</v>
      </c>
      <c r="BH1874" s="225" t="n">
        <f aca="false">IF(N1874="sníž. přenesená",J1874,0)</f>
        <v>0</v>
      </c>
      <c r="BI1874" s="225" t="n">
        <f aca="false">IF(N1874="nulová",J1874,0)</f>
        <v>0</v>
      </c>
      <c r="BJ1874" s="3" t="s">
        <v>83</v>
      </c>
      <c r="BK1874" s="225" t="n">
        <f aca="false">ROUND(I1874*H1874,2)</f>
        <v>0</v>
      </c>
      <c r="BL1874" s="3" t="s">
        <v>273</v>
      </c>
      <c r="BM1874" s="224" t="s">
        <v>2518</v>
      </c>
    </row>
    <row r="1875" s="31" customFormat="true" ht="14.4" hidden="false" customHeight="true" outlineLevel="0" collapsed="false">
      <c r="A1875" s="24"/>
      <c r="B1875" s="25"/>
      <c r="C1875" s="212" t="s">
        <v>2519</v>
      </c>
      <c r="D1875" s="212" t="s">
        <v>148</v>
      </c>
      <c r="E1875" s="213" t="s">
        <v>2520</v>
      </c>
      <c r="F1875" s="214" t="s">
        <v>2521</v>
      </c>
      <c r="G1875" s="215" t="s">
        <v>227</v>
      </c>
      <c r="H1875" s="216" t="n">
        <v>54</v>
      </c>
      <c r="I1875" s="217"/>
      <c r="J1875" s="218" t="n">
        <f aca="false">ROUND(I1875*H1875,2)</f>
        <v>0</v>
      </c>
      <c r="K1875" s="219"/>
      <c r="L1875" s="30"/>
      <c r="M1875" s="220"/>
      <c r="N1875" s="221" t="s">
        <v>40</v>
      </c>
      <c r="O1875" s="74"/>
      <c r="P1875" s="222" t="n">
        <f aca="false">O1875*H1875</f>
        <v>0</v>
      </c>
      <c r="Q1875" s="222" t="n">
        <v>1E-005</v>
      </c>
      <c r="R1875" s="222" t="n">
        <f aca="false">Q1875*H1875</f>
        <v>0.00054</v>
      </c>
      <c r="S1875" s="222" t="n">
        <v>0</v>
      </c>
      <c r="T1875" s="223" t="n">
        <f aca="false">S1875*H1875</f>
        <v>0</v>
      </c>
      <c r="U1875" s="24"/>
      <c r="V1875" s="24"/>
      <c r="W1875" s="24"/>
      <c r="X1875" s="24"/>
      <c r="Y1875" s="24"/>
      <c r="Z1875" s="24"/>
      <c r="AA1875" s="24"/>
      <c r="AB1875" s="24"/>
      <c r="AC1875" s="24"/>
      <c r="AD1875" s="24"/>
      <c r="AE1875" s="24"/>
      <c r="AR1875" s="224" t="s">
        <v>273</v>
      </c>
      <c r="AT1875" s="224" t="s">
        <v>148</v>
      </c>
      <c r="AU1875" s="224" t="s">
        <v>85</v>
      </c>
      <c r="AY1875" s="3" t="s">
        <v>146</v>
      </c>
      <c r="BE1875" s="225" t="n">
        <f aca="false">IF(N1875="základní",J1875,0)</f>
        <v>0</v>
      </c>
      <c r="BF1875" s="225" t="n">
        <f aca="false">IF(N1875="snížená",J1875,0)</f>
        <v>0</v>
      </c>
      <c r="BG1875" s="225" t="n">
        <f aca="false">IF(N1875="zákl. přenesená",J1875,0)</f>
        <v>0</v>
      </c>
      <c r="BH1875" s="225" t="n">
        <f aca="false">IF(N1875="sníž. přenesená",J1875,0)</f>
        <v>0</v>
      </c>
      <c r="BI1875" s="225" t="n">
        <f aca="false">IF(N1875="nulová",J1875,0)</f>
        <v>0</v>
      </c>
      <c r="BJ1875" s="3" t="s">
        <v>83</v>
      </c>
      <c r="BK1875" s="225" t="n">
        <f aca="false">ROUND(I1875*H1875,2)</f>
        <v>0</v>
      </c>
      <c r="BL1875" s="3" t="s">
        <v>273</v>
      </c>
      <c r="BM1875" s="224" t="s">
        <v>2522</v>
      </c>
    </row>
    <row r="1876" s="31" customFormat="true" ht="14.4" hidden="false" customHeight="true" outlineLevel="0" collapsed="false">
      <c r="A1876" s="24"/>
      <c r="B1876" s="25"/>
      <c r="C1876" s="212" t="s">
        <v>2523</v>
      </c>
      <c r="D1876" s="212" t="s">
        <v>148</v>
      </c>
      <c r="E1876" s="213" t="s">
        <v>2524</v>
      </c>
      <c r="F1876" s="214" t="s">
        <v>2525</v>
      </c>
      <c r="G1876" s="215" t="s">
        <v>227</v>
      </c>
      <c r="H1876" s="216" t="n">
        <v>54</v>
      </c>
      <c r="I1876" s="217"/>
      <c r="J1876" s="218" t="n">
        <f aca="false">ROUND(I1876*H1876,2)</f>
        <v>0</v>
      </c>
      <c r="K1876" s="219"/>
      <c r="L1876" s="30"/>
      <c r="M1876" s="220"/>
      <c r="N1876" s="221" t="s">
        <v>40</v>
      </c>
      <c r="O1876" s="74"/>
      <c r="P1876" s="222" t="n">
        <f aca="false">O1876*H1876</f>
        <v>0</v>
      </c>
      <c r="Q1876" s="222" t="n">
        <v>0.0001</v>
      </c>
      <c r="R1876" s="222" t="n">
        <f aca="false">Q1876*H1876</f>
        <v>0.0054</v>
      </c>
      <c r="S1876" s="222" t="n">
        <v>0</v>
      </c>
      <c r="T1876" s="223" t="n">
        <f aca="false">S1876*H1876</f>
        <v>0</v>
      </c>
      <c r="U1876" s="24"/>
      <c r="V1876" s="24"/>
      <c r="W1876" s="24"/>
      <c r="X1876" s="24"/>
      <c r="Y1876" s="24"/>
      <c r="Z1876" s="24"/>
      <c r="AA1876" s="24"/>
      <c r="AB1876" s="24"/>
      <c r="AC1876" s="24"/>
      <c r="AD1876" s="24"/>
      <c r="AE1876" s="24"/>
      <c r="AR1876" s="224" t="s">
        <v>273</v>
      </c>
      <c r="AT1876" s="224" t="s">
        <v>148</v>
      </c>
      <c r="AU1876" s="224" t="s">
        <v>85</v>
      </c>
      <c r="AY1876" s="3" t="s">
        <v>146</v>
      </c>
      <c r="BE1876" s="225" t="n">
        <f aca="false">IF(N1876="základní",J1876,0)</f>
        <v>0</v>
      </c>
      <c r="BF1876" s="225" t="n">
        <f aca="false">IF(N1876="snížená",J1876,0)</f>
        <v>0</v>
      </c>
      <c r="BG1876" s="225" t="n">
        <f aca="false">IF(N1876="zákl. přenesená",J1876,0)</f>
        <v>0</v>
      </c>
      <c r="BH1876" s="225" t="n">
        <f aca="false">IF(N1876="sníž. přenesená",J1876,0)</f>
        <v>0</v>
      </c>
      <c r="BI1876" s="225" t="n">
        <f aca="false">IF(N1876="nulová",J1876,0)</f>
        <v>0</v>
      </c>
      <c r="BJ1876" s="3" t="s">
        <v>83</v>
      </c>
      <c r="BK1876" s="225" t="n">
        <f aca="false">ROUND(I1876*H1876,2)</f>
        <v>0</v>
      </c>
      <c r="BL1876" s="3" t="s">
        <v>273</v>
      </c>
      <c r="BM1876" s="224" t="s">
        <v>2526</v>
      </c>
    </row>
    <row r="1877" s="31" customFormat="true" ht="24.15" hidden="false" customHeight="true" outlineLevel="0" collapsed="false">
      <c r="A1877" s="24"/>
      <c r="B1877" s="25"/>
      <c r="C1877" s="212" t="s">
        <v>2527</v>
      </c>
      <c r="D1877" s="212" t="s">
        <v>148</v>
      </c>
      <c r="E1877" s="213" t="s">
        <v>2528</v>
      </c>
      <c r="F1877" s="214" t="s">
        <v>2529</v>
      </c>
      <c r="G1877" s="215" t="s">
        <v>1702</v>
      </c>
      <c r="H1877" s="274"/>
      <c r="I1877" s="217"/>
      <c r="J1877" s="218" t="n">
        <f aca="false">ROUND(I1877*H1877,2)</f>
        <v>0</v>
      </c>
      <c r="K1877" s="219"/>
      <c r="L1877" s="30"/>
      <c r="M1877" s="220"/>
      <c r="N1877" s="221" t="s">
        <v>40</v>
      </c>
      <c r="O1877" s="74"/>
      <c r="P1877" s="222" t="n">
        <f aca="false">O1877*H1877</f>
        <v>0</v>
      </c>
      <c r="Q1877" s="222" t="n">
        <v>0</v>
      </c>
      <c r="R1877" s="222" t="n">
        <f aca="false">Q1877*H1877</f>
        <v>0</v>
      </c>
      <c r="S1877" s="222" t="n">
        <v>0</v>
      </c>
      <c r="T1877" s="223" t="n">
        <f aca="false">S1877*H1877</f>
        <v>0</v>
      </c>
      <c r="U1877" s="24"/>
      <c r="V1877" s="24"/>
      <c r="W1877" s="24"/>
      <c r="X1877" s="24"/>
      <c r="Y1877" s="24"/>
      <c r="Z1877" s="24"/>
      <c r="AA1877" s="24"/>
      <c r="AB1877" s="24"/>
      <c r="AC1877" s="24"/>
      <c r="AD1877" s="24"/>
      <c r="AE1877" s="24"/>
      <c r="AR1877" s="224" t="s">
        <v>273</v>
      </c>
      <c r="AT1877" s="224" t="s">
        <v>148</v>
      </c>
      <c r="AU1877" s="224" t="s">
        <v>85</v>
      </c>
      <c r="AY1877" s="3" t="s">
        <v>146</v>
      </c>
      <c r="BE1877" s="225" t="n">
        <f aca="false">IF(N1877="základní",J1877,0)</f>
        <v>0</v>
      </c>
      <c r="BF1877" s="225" t="n">
        <f aca="false">IF(N1877="snížená",J1877,0)</f>
        <v>0</v>
      </c>
      <c r="BG1877" s="225" t="n">
        <f aca="false">IF(N1877="zákl. přenesená",J1877,0)</f>
        <v>0</v>
      </c>
      <c r="BH1877" s="225" t="n">
        <f aca="false">IF(N1877="sníž. přenesená",J1877,0)</f>
        <v>0</v>
      </c>
      <c r="BI1877" s="225" t="n">
        <f aca="false">IF(N1877="nulová",J1877,0)</f>
        <v>0</v>
      </c>
      <c r="BJ1877" s="3" t="s">
        <v>83</v>
      </c>
      <c r="BK1877" s="225" t="n">
        <f aca="false">ROUND(I1877*H1877,2)</f>
        <v>0</v>
      </c>
      <c r="BL1877" s="3" t="s">
        <v>273</v>
      </c>
      <c r="BM1877" s="224" t="s">
        <v>2530</v>
      </c>
    </row>
    <row r="1878" s="195" customFormat="true" ht="22.8" hidden="false" customHeight="true" outlineLevel="0" collapsed="false">
      <c r="B1878" s="196"/>
      <c r="C1878" s="197"/>
      <c r="D1878" s="198" t="s">
        <v>74</v>
      </c>
      <c r="E1878" s="210" t="s">
        <v>2531</v>
      </c>
      <c r="F1878" s="210" t="s">
        <v>2532</v>
      </c>
      <c r="G1878" s="197"/>
      <c r="H1878" s="197"/>
      <c r="I1878" s="200"/>
      <c r="J1878" s="211" t="n">
        <f aca="false">BK1878</f>
        <v>0</v>
      </c>
      <c r="K1878" s="197"/>
      <c r="L1878" s="202"/>
      <c r="M1878" s="203"/>
      <c r="N1878" s="204"/>
      <c r="O1878" s="204"/>
      <c r="P1878" s="205" t="n">
        <f aca="false">SUM(P1879:P1935)</f>
        <v>0</v>
      </c>
      <c r="Q1878" s="204"/>
      <c r="R1878" s="205" t="n">
        <f aca="false">SUM(R1879:R1935)</f>
        <v>1.95229258</v>
      </c>
      <c r="S1878" s="204"/>
      <c r="T1878" s="206" t="n">
        <f aca="false">SUM(T1879:T1935)</f>
        <v>0</v>
      </c>
      <c r="AR1878" s="207" t="s">
        <v>85</v>
      </c>
      <c r="AT1878" s="208" t="s">
        <v>74</v>
      </c>
      <c r="AU1878" s="208" t="s">
        <v>83</v>
      </c>
      <c r="AY1878" s="207" t="s">
        <v>146</v>
      </c>
      <c r="BK1878" s="209" t="n">
        <f aca="false">SUM(BK1879:BK1935)</f>
        <v>0</v>
      </c>
    </row>
    <row r="1879" s="31" customFormat="true" ht="24.15" hidden="false" customHeight="true" outlineLevel="0" collapsed="false">
      <c r="A1879" s="24"/>
      <c r="B1879" s="25"/>
      <c r="C1879" s="212" t="s">
        <v>2533</v>
      </c>
      <c r="D1879" s="212" t="s">
        <v>148</v>
      </c>
      <c r="E1879" s="213" t="s">
        <v>2534</v>
      </c>
      <c r="F1879" s="214" t="s">
        <v>2535</v>
      </c>
      <c r="G1879" s="215" t="s">
        <v>227</v>
      </c>
      <c r="H1879" s="216" t="n">
        <v>399.4</v>
      </c>
      <c r="I1879" s="217"/>
      <c r="J1879" s="218" t="n">
        <f aca="false">ROUND(I1879*H1879,2)</f>
        <v>0</v>
      </c>
      <c r="K1879" s="219"/>
      <c r="L1879" s="30"/>
      <c r="M1879" s="220"/>
      <c r="N1879" s="221" t="s">
        <v>40</v>
      </c>
      <c r="O1879" s="74"/>
      <c r="P1879" s="222" t="n">
        <f aca="false">O1879*H1879</f>
        <v>0</v>
      </c>
      <c r="Q1879" s="222" t="n">
        <v>3E-005</v>
      </c>
      <c r="R1879" s="222" t="n">
        <f aca="false">Q1879*H1879</f>
        <v>0.011982</v>
      </c>
      <c r="S1879" s="222" t="n">
        <v>0</v>
      </c>
      <c r="T1879" s="223" t="n">
        <f aca="false">S1879*H1879</f>
        <v>0</v>
      </c>
      <c r="U1879" s="24"/>
      <c r="V1879" s="24"/>
      <c r="W1879" s="24"/>
      <c r="X1879" s="24"/>
      <c r="Y1879" s="24"/>
      <c r="Z1879" s="24"/>
      <c r="AA1879" s="24"/>
      <c r="AB1879" s="24"/>
      <c r="AC1879" s="24"/>
      <c r="AD1879" s="24"/>
      <c r="AE1879" s="24"/>
      <c r="AR1879" s="224" t="s">
        <v>273</v>
      </c>
      <c r="AT1879" s="224" t="s">
        <v>148</v>
      </c>
      <c r="AU1879" s="224" t="s">
        <v>85</v>
      </c>
      <c r="AY1879" s="3" t="s">
        <v>146</v>
      </c>
      <c r="BE1879" s="225" t="n">
        <f aca="false">IF(N1879="základní",J1879,0)</f>
        <v>0</v>
      </c>
      <c r="BF1879" s="225" t="n">
        <f aca="false">IF(N1879="snížená",J1879,0)</f>
        <v>0</v>
      </c>
      <c r="BG1879" s="225" t="n">
        <f aca="false">IF(N1879="zákl. přenesená",J1879,0)</f>
        <v>0</v>
      </c>
      <c r="BH1879" s="225" t="n">
        <f aca="false">IF(N1879="sníž. přenesená",J1879,0)</f>
        <v>0</v>
      </c>
      <c r="BI1879" s="225" t="n">
        <f aca="false">IF(N1879="nulová",J1879,0)</f>
        <v>0</v>
      </c>
      <c r="BJ1879" s="3" t="s">
        <v>83</v>
      </c>
      <c r="BK1879" s="225" t="n">
        <f aca="false">ROUND(I1879*H1879,2)</f>
        <v>0</v>
      </c>
      <c r="BL1879" s="3" t="s">
        <v>273</v>
      </c>
      <c r="BM1879" s="224" t="s">
        <v>2536</v>
      </c>
    </row>
    <row r="1880" s="31" customFormat="true" ht="24.15" hidden="false" customHeight="true" outlineLevel="0" collapsed="false">
      <c r="A1880" s="24"/>
      <c r="B1880" s="25"/>
      <c r="C1880" s="212" t="s">
        <v>2537</v>
      </c>
      <c r="D1880" s="212" t="s">
        <v>148</v>
      </c>
      <c r="E1880" s="213" t="s">
        <v>2538</v>
      </c>
      <c r="F1880" s="214" t="s">
        <v>2539</v>
      </c>
      <c r="G1880" s="215" t="s">
        <v>227</v>
      </c>
      <c r="H1880" s="216" t="n">
        <v>399.4</v>
      </c>
      <c r="I1880" s="217"/>
      <c r="J1880" s="218" t="n">
        <f aca="false">ROUND(I1880*H1880,2)</f>
        <v>0</v>
      </c>
      <c r="K1880" s="219"/>
      <c r="L1880" s="30"/>
      <c r="M1880" s="220"/>
      <c r="N1880" s="221" t="s">
        <v>40</v>
      </c>
      <c r="O1880" s="74"/>
      <c r="P1880" s="222" t="n">
        <f aca="false">O1880*H1880</f>
        <v>0</v>
      </c>
      <c r="Q1880" s="222" t="n">
        <v>0.00455</v>
      </c>
      <c r="R1880" s="222" t="n">
        <f aca="false">Q1880*H1880</f>
        <v>1.81727</v>
      </c>
      <c r="S1880" s="222" t="n">
        <v>0</v>
      </c>
      <c r="T1880" s="223" t="n">
        <f aca="false">S1880*H1880</f>
        <v>0</v>
      </c>
      <c r="U1880" s="24"/>
      <c r="V1880" s="24"/>
      <c r="W1880" s="24"/>
      <c r="X1880" s="24"/>
      <c r="Y1880" s="24"/>
      <c r="Z1880" s="24"/>
      <c r="AA1880" s="24"/>
      <c r="AB1880" s="24"/>
      <c r="AC1880" s="24"/>
      <c r="AD1880" s="24"/>
      <c r="AE1880" s="24"/>
      <c r="AR1880" s="224" t="s">
        <v>273</v>
      </c>
      <c r="AT1880" s="224" t="s">
        <v>148</v>
      </c>
      <c r="AU1880" s="224" t="s">
        <v>85</v>
      </c>
      <c r="AY1880" s="3" t="s">
        <v>146</v>
      </c>
      <c r="BE1880" s="225" t="n">
        <f aca="false">IF(N1880="základní",J1880,0)</f>
        <v>0</v>
      </c>
      <c r="BF1880" s="225" t="n">
        <f aca="false">IF(N1880="snížená",J1880,0)</f>
        <v>0</v>
      </c>
      <c r="BG1880" s="225" t="n">
        <f aca="false">IF(N1880="zákl. přenesená",J1880,0)</f>
        <v>0</v>
      </c>
      <c r="BH1880" s="225" t="n">
        <f aca="false">IF(N1880="sníž. přenesená",J1880,0)</f>
        <v>0</v>
      </c>
      <c r="BI1880" s="225" t="n">
        <f aca="false">IF(N1880="nulová",J1880,0)</f>
        <v>0</v>
      </c>
      <c r="BJ1880" s="3" t="s">
        <v>83</v>
      </c>
      <c r="BK1880" s="225" t="n">
        <f aca="false">ROUND(I1880*H1880,2)</f>
        <v>0</v>
      </c>
      <c r="BL1880" s="3" t="s">
        <v>273</v>
      </c>
      <c r="BM1880" s="224" t="s">
        <v>2540</v>
      </c>
    </row>
    <row r="1881" s="31" customFormat="true" ht="14.4" hidden="false" customHeight="true" outlineLevel="0" collapsed="false">
      <c r="A1881" s="24"/>
      <c r="B1881" s="25"/>
      <c r="C1881" s="212" t="s">
        <v>2541</v>
      </c>
      <c r="D1881" s="212" t="s">
        <v>148</v>
      </c>
      <c r="E1881" s="213" t="s">
        <v>2542</v>
      </c>
      <c r="F1881" s="214" t="s">
        <v>2543</v>
      </c>
      <c r="G1881" s="215" t="s">
        <v>227</v>
      </c>
      <c r="H1881" s="216" t="n">
        <v>399.4</v>
      </c>
      <c r="I1881" s="217"/>
      <c r="J1881" s="218" t="n">
        <f aca="false">ROUND(I1881*H1881,2)</f>
        <v>0</v>
      </c>
      <c r="K1881" s="219"/>
      <c r="L1881" s="30"/>
      <c r="M1881" s="220"/>
      <c r="N1881" s="221" t="s">
        <v>40</v>
      </c>
      <c r="O1881" s="74"/>
      <c r="P1881" s="222" t="n">
        <f aca="false">O1881*H1881</f>
        <v>0</v>
      </c>
      <c r="Q1881" s="222" t="n">
        <v>0.0003</v>
      </c>
      <c r="R1881" s="222" t="n">
        <f aca="false">Q1881*H1881</f>
        <v>0.11982</v>
      </c>
      <c r="S1881" s="222" t="n">
        <v>0</v>
      </c>
      <c r="T1881" s="223" t="n">
        <f aca="false">S1881*H1881</f>
        <v>0</v>
      </c>
      <c r="U1881" s="24"/>
      <c r="V1881" s="24"/>
      <c r="W1881" s="24"/>
      <c r="X1881" s="24"/>
      <c r="Y1881" s="24"/>
      <c r="Z1881" s="24"/>
      <c r="AA1881" s="24"/>
      <c r="AB1881" s="24"/>
      <c r="AC1881" s="24"/>
      <c r="AD1881" s="24"/>
      <c r="AE1881" s="24"/>
      <c r="AR1881" s="224" t="s">
        <v>273</v>
      </c>
      <c r="AT1881" s="224" t="s">
        <v>148</v>
      </c>
      <c r="AU1881" s="224" t="s">
        <v>85</v>
      </c>
      <c r="AY1881" s="3" t="s">
        <v>146</v>
      </c>
      <c r="BE1881" s="225" t="n">
        <f aca="false">IF(N1881="základní",J1881,0)</f>
        <v>0</v>
      </c>
      <c r="BF1881" s="225" t="n">
        <f aca="false">IF(N1881="snížená",J1881,0)</f>
        <v>0</v>
      </c>
      <c r="BG1881" s="225" t="n">
        <f aca="false">IF(N1881="zákl. přenesená",J1881,0)</f>
        <v>0</v>
      </c>
      <c r="BH1881" s="225" t="n">
        <f aca="false">IF(N1881="sníž. přenesená",J1881,0)</f>
        <v>0</v>
      </c>
      <c r="BI1881" s="225" t="n">
        <f aca="false">IF(N1881="nulová",J1881,0)</f>
        <v>0</v>
      </c>
      <c r="BJ1881" s="3" t="s">
        <v>83</v>
      </c>
      <c r="BK1881" s="225" t="n">
        <f aca="false">ROUND(I1881*H1881,2)</f>
        <v>0</v>
      </c>
      <c r="BL1881" s="3" t="s">
        <v>273</v>
      </c>
      <c r="BM1881" s="224" t="s">
        <v>2544</v>
      </c>
    </row>
    <row r="1882" s="226" customFormat="true" ht="12.8" hidden="false" customHeight="false" outlineLevel="0" collapsed="false">
      <c r="B1882" s="227"/>
      <c r="C1882" s="228"/>
      <c r="D1882" s="229" t="s">
        <v>154</v>
      </c>
      <c r="E1882" s="230"/>
      <c r="F1882" s="231" t="s">
        <v>2545</v>
      </c>
      <c r="G1882" s="228"/>
      <c r="H1882" s="232" t="n">
        <v>72.8</v>
      </c>
      <c r="I1882" s="233"/>
      <c r="J1882" s="228"/>
      <c r="K1882" s="228"/>
      <c r="L1882" s="234"/>
      <c r="M1882" s="235"/>
      <c r="N1882" s="236"/>
      <c r="O1882" s="236"/>
      <c r="P1882" s="236"/>
      <c r="Q1882" s="236"/>
      <c r="R1882" s="236"/>
      <c r="S1882" s="236"/>
      <c r="T1882" s="237"/>
      <c r="AT1882" s="238" t="s">
        <v>154</v>
      </c>
      <c r="AU1882" s="238" t="s">
        <v>85</v>
      </c>
      <c r="AV1882" s="226" t="s">
        <v>85</v>
      </c>
      <c r="AW1882" s="226" t="s">
        <v>31</v>
      </c>
      <c r="AX1882" s="226" t="s">
        <v>75</v>
      </c>
      <c r="AY1882" s="238" t="s">
        <v>146</v>
      </c>
    </row>
    <row r="1883" s="226" customFormat="true" ht="12.8" hidden="false" customHeight="false" outlineLevel="0" collapsed="false">
      <c r="B1883" s="227"/>
      <c r="C1883" s="228"/>
      <c r="D1883" s="229" t="s">
        <v>154</v>
      </c>
      <c r="E1883" s="230"/>
      <c r="F1883" s="231" t="s">
        <v>2546</v>
      </c>
      <c r="G1883" s="228"/>
      <c r="H1883" s="232" t="n">
        <v>131.8</v>
      </c>
      <c r="I1883" s="233"/>
      <c r="J1883" s="228"/>
      <c r="K1883" s="228"/>
      <c r="L1883" s="234"/>
      <c r="M1883" s="235"/>
      <c r="N1883" s="236"/>
      <c r="O1883" s="236"/>
      <c r="P1883" s="236"/>
      <c r="Q1883" s="236"/>
      <c r="R1883" s="236"/>
      <c r="S1883" s="236"/>
      <c r="T1883" s="237"/>
      <c r="AT1883" s="238" t="s">
        <v>154</v>
      </c>
      <c r="AU1883" s="238" t="s">
        <v>85</v>
      </c>
      <c r="AV1883" s="226" t="s">
        <v>85</v>
      </c>
      <c r="AW1883" s="226" t="s">
        <v>31</v>
      </c>
      <c r="AX1883" s="226" t="s">
        <v>75</v>
      </c>
      <c r="AY1883" s="238" t="s">
        <v>146</v>
      </c>
    </row>
    <row r="1884" s="226" customFormat="true" ht="12.8" hidden="false" customHeight="false" outlineLevel="0" collapsed="false">
      <c r="B1884" s="227"/>
      <c r="C1884" s="228"/>
      <c r="D1884" s="229" t="s">
        <v>154</v>
      </c>
      <c r="E1884" s="230"/>
      <c r="F1884" s="231" t="s">
        <v>2547</v>
      </c>
      <c r="G1884" s="228"/>
      <c r="H1884" s="232" t="n">
        <v>131.8</v>
      </c>
      <c r="I1884" s="233"/>
      <c r="J1884" s="228"/>
      <c r="K1884" s="228"/>
      <c r="L1884" s="234"/>
      <c r="M1884" s="235"/>
      <c r="N1884" s="236"/>
      <c r="O1884" s="236"/>
      <c r="P1884" s="236"/>
      <c r="Q1884" s="236"/>
      <c r="R1884" s="236"/>
      <c r="S1884" s="236"/>
      <c r="T1884" s="237"/>
      <c r="AT1884" s="238" t="s">
        <v>154</v>
      </c>
      <c r="AU1884" s="238" t="s">
        <v>85</v>
      </c>
      <c r="AV1884" s="226" t="s">
        <v>85</v>
      </c>
      <c r="AW1884" s="226" t="s">
        <v>31</v>
      </c>
      <c r="AX1884" s="226" t="s">
        <v>75</v>
      </c>
      <c r="AY1884" s="238" t="s">
        <v>146</v>
      </c>
    </row>
    <row r="1885" s="226" customFormat="true" ht="12.8" hidden="false" customHeight="false" outlineLevel="0" collapsed="false">
      <c r="B1885" s="227"/>
      <c r="C1885" s="228"/>
      <c r="D1885" s="229" t="s">
        <v>154</v>
      </c>
      <c r="E1885" s="230"/>
      <c r="F1885" s="231" t="s">
        <v>2548</v>
      </c>
      <c r="G1885" s="228"/>
      <c r="H1885" s="232" t="n">
        <v>63</v>
      </c>
      <c r="I1885" s="233"/>
      <c r="J1885" s="228"/>
      <c r="K1885" s="228"/>
      <c r="L1885" s="234"/>
      <c r="M1885" s="235"/>
      <c r="N1885" s="236"/>
      <c r="O1885" s="236"/>
      <c r="P1885" s="236"/>
      <c r="Q1885" s="236"/>
      <c r="R1885" s="236"/>
      <c r="S1885" s="236"/>
      <c r="T1885" s="237"/>
      <c r="AT1885" s="238" t="s">
        <v>154</v>
      </c>
      <c r="AU1885" s="238" t="s">
        <v>85</v>
      </c>
      <c r="AV1885" s="226" t="s">
        <v>85</v>
      </c>
      <c r="AW1885" s="226" t="s">
        <v>31</v>
      </c>
      <c r="AX1885" s="226" t="s">
        <v>75</v>
      </c>
      <c r="AY1885" s="238" t="s">
        <v>146</v>
      </c>
    </row>
    <row r="1886" s="239" customFormat="true" ht="12.8" hidden="false" customHeight="false" outlineLevel="0" collapsed="false">
      <c r="B1886" s="240"/>
      <c r="C1886" s="241"/>
      <c r="D1886" s="229" t="s">
        <v>154</v>
      </c>
      <c r="E1886" s="242"/>
      <c r="F1886" s="243" t="s">
        <v>159</v>
      </c>
      <c r="G1886" s="241"/>
      <c r="H1886" s="244" t="n">
        <v>399.4</v>
      </c>
      <c r="I1886" s="245"/>
      <c r="J1886" s="241"/>
      <c r="K1886" s="241"/>
      <c r="L1886" s="246"/>
      <c r="M1886" s="247"/>
      <c r="N1886" s="248"/>
      <c r="O1886" s="248"/>
      <c r="P1886" s="248"/>
      <c r="Q1886" s="248"/>
      <c r="R1886" s="248"/>
      <c r="S1886" s="248"/>
      <c r="T1886" s="249"/>
      <c r="AT1886" s="250" t="s">
        <v>154</v>
      </c>
      <c r="AU1886" s="250" t="s">
        <v>85</v>
      </c>
      <c r="AV1886" s="239" t="s">
        <v>152</v>
      </c>
      <c r="AW1886" s="239" t="s">
        <v>31</v>
      </c>
      <c r="AX1886" s="239" t="s">
        <v>83</v>
      </c>
      <c r="AY1886" s="250" t="s">
        <v>146</v>
      </c>
    </row>
    <row r="1887" s="31" customFormat="true" ht="24.15" hidden="false" customHeight="true" outlineLevel="0" collapsed="false">
      <c r="A1887" s="24"/>
      <c r="B1887" s="25"/>
      <c r="C1887" s="263" t="s">
        <v>2549</v>
      </c>
      <c r="D1887" s="263" t="s">
        <v>1270</v>
      </c>
      <c r="E1887" s="264" t="s">
        <v>2550</v>
      </c>
      <c r="F1887" s="265" t="s">
        <v>2551</v>
      </c>
      <c r="G1887" s="266" t="s">
        <v>227</v>
      </c>
      <c r="H1887" s="267" t="n">
        <v>411.382</v>
      </c>
      <c r="I1887" s="268"/>
      <c r="J1887" s="269" t="n">
        <f aca="false">ROUND(I1887*H1887,2)</f>
        <v>0</v>
      </c>
      <c r="K1887" s="270"/>
      <c r="L1887" s="271"/>
      <c r="M1887" s="272"/>
      <c r="N1887" s="273" t="s">
        <v>40</v>
      </c>
      <c r="O1887" s="74"/>
      <c r="P1887" s="222" t="n">
        <f aca="false">O1887*H1887</f>
        <v>0</v>
      </c>
      <c r="Q1887" s="222" t="n">
        <v>0</v>
      </c>
      <c r="R1887" s="222" t="n">
        <f aca="false">Q1887*H1887</f>
        <v>0</v>
      </c>
      <c r="S1887" s="222" t="n">
        <v>0</v>
      </c>
      <c r="T1887" s="223" t="n">
        <f aca="false">S1887*H1887</f>
        <v>0</v>
      </c>
      <c r="U1887" s="24"/>
      <c r="V1887" s="24"/>
      <c r="W1887" s="24"/>
      <c r="X1887" s="24"/>
      <c r="Y1887" s="24"/>
      <c r="Z1887" s="24"/>
      <c r="AA1887" s="24"/>
      <c r="AB1887" s="24"/>
      <c r="AC1887" s="24"/>
      <c r="AD1887" s="24"/>
      <c r="AE1887" s="24"/>
      <c r="AR1887" s="224" t="s">
        <v>528</v>
      </c>
      <c r="AT1887" s="224" t="s">
        <v>1270</v>
      </c>
      <c r="AU1887" s="224" t="s">
        <v>85</v>
      </c>
      <c r="AY1887" s="3" t="s">
        <v>146</v>
      </c>
      <c r="BE1887" s="225" t="n">
        <f aca="false">IF(N1887="základní",J1887,0)</f>
        <v>0</v>
      </c>
      <c r="BF1887" s="225" t="n">
        <f aca="false">IF(N1887="snížená",J1887,0)</f>
        <v>0</v>
      </c>
      <c r="BG1887" s="225" t="n">
        <f aca="false">IF(N1887="zákl. přenesená",J1887,0)</f>
        <v>0</v>
      </c>
      <c r="BH1887" s="225" t="n">
        <f aca="false">IF(N1887="sníž. přenesená",J1887,0)</f>
        <v>0</v>
      </c>
      <c r="BI1887" s="225" t="n">
        <f aca="false">IF(N1887="nulová",J1887,0)</f>
        <v>0</v>
      </c>
      <c r="BJ1887" s="3" t="s">
        <v>83</v>
      </c>
      <c r="BK1887" s="225" t="n">
        <f aca="false">ROUND(I1887*H1887,2)</f>
        <v>0</v>
      </c>
      <c r="BL1887" s="3" t="s">
        <v>273</v>
      </c>
      <c r="BM1887" s="224" t="s">
        <v>2552</v>
      </c>
    </row>
    <row r="1888" s="226" customFormat="true" ht="12.8" hidden="false" customHeight="false" outlineLevel="0" collapsed="false">
      <c r="B1888" s="227"/>
      <c r="C1888" s="228"/>
      <c r="D1888" s="229" t="s">
        <v>154</v>
      </c>
      <c r="E1888" s="230"/>
      <c r="F1888" s="231" t="s">
        <v>2553</v>
      </c>
      <c r="G1888" s="228"/>
      <c r="H1888" s="232" t="n">
        <v>411.382</v>
      </c>
      <c r="I1888" s="233"/>
      <c r="J1888" s="228"/>
      <c r="K1888" s="228"/>
      <c r="L1888" s="234"/>
      <c r="M1888" s="235"/>
      <c r="N1888" s="236"/>
      <c r="O1888" s="236"/>
      <c r="P1888" s="236"/>
      <c r="Q1888" s="236"/>
      <c r="R1888" s="236"/>
      <c r="S1888" s="236"/>
      <c r="T1888" s="237"/>
      <c r="AT1888" s="238" t="s">
        <v>154</v>
      </c>
      <c r="AU1888" s="238" t="s">
        <v>85</v>
      </c>
      <c r="AV1888" s="226" t="s">
        <v>85</v>
      </c>
      <c r="AW1888" s="226" t="s">
        <v>31</v>
      </c>
      <c r="AX1888" s="226" t="s">
        <v>83</v>
      </c>
      <c r="AY1888" s="238" t="s">
        <v>146</v>
      </c>
    </row>
    <row r="1889" s="31" customFormat="true" ht="14.4" hidden="false" customHeight="true" outlineLevel="0" collapsed="false">
      <c r="A1889" s="24"/>
      <c r="B1889" s="25"/>
      <c r="C1889" s="212" t="s">
        <v>2554</v>
      </c>
      <c r="D1889" s="212" t="s">
        <v>148</v>
      </c>
      <c r="E1889" s="213" t="s">
        <v>2555</v>
      </c>
      <c r="F1889" s="214" t="s">
        <v>2556</v>
      </c>
      <c r="G1889" s="215" t="s">
        <v>662</v>
      </c>
      <c r="H1889" s="216" t="n">
        <v>322.058</v>
      </c>
      <c r="I1889" s="217"/>
      <c r="J1889" s="218" t="n">
        <f aca="false">ROUND(I1889*H1889,2)</f>
        <v>0</v>
      </c>
      <c r="K1889" s="219"/>
      <c r="L1889" s="30"/>
      <c r="M1889" s="220"/>
      <c r="N1889" s="221" t="s">
        <v>40</v>
      </c>
      <c r="O1889" s="74"/>
      <c r="P1889" s="222" t="n">
        <f aca="false">O1889*H1889</f>
        <v>0</v>
      </c>
      <c r="Q1889" s="222" t="n">
        <v>1E-005</v>
      </c>
      <c r="R1889" s="222" t="n">
        <f aca="false">Q1889*H1889</f>
        <v>0.00322058</v>
      </c>
      <c r="S1889" s="222" t="n">
        <v>0</v>
      </c>
      <c r="T1889" s="223" t="n">
        <f aca="false">S1889*H1889</f>
        <v>0</v>
      </c>
      <c r="U1889" s="24"/>
      <c r="V1889" s="24"/>
      <c r="W1889" s="24"/>
      <c r="X1889" s="24"/>
      <c r="Y1889" s="24"/>
      <c r="Z1889" s="24"/>
      <c r="AA1889" s="24"/>
      <c r="AB1889" s="24"/>
      <c r="AC1889" s="24"/>
      <c r="AD1889" s="24"/>
      <c r="AE1889" s="24"/>
      <c r="AR1889" s="224" t="s">
        <v>273</v>
      </c>
      <c r="AT1889" s="224" t="s">
        <v>148</v>
      </c>
      <c r="AU1889" s="224" t="s">
        <v>85</v>
      </c>
      <c r="AY1889" s="3" t="s">
        <v>146</v>
      </c>
      <c r="BE1889" s="225" t="n">
        <f aca="false">IF(N1889="základní",J1889,0)</f>
        <v>0</v>
      </c>
      <c r="BF1889" s="225" t="n">
        <f aca="false">IF(N1889="snížená",J1889,0)</f>
        <v>0</v>
      </c>
      <c r="BG1889" s="225" t="n">
        <f aca="false">IF(N1889="zákl. přenesená",J1889,0)</f>
        <v>0</v>
      </c>
      <c r="BH1889" s="225" t="n">
        <f aca="false">IF(N1889="sníž. přenesená",J1889,0)</f>
        <v>0</v>
      </c>
      <c r="BI1889" s="225" t="n">
        <f aca="false">IF(N1889="nulová",J1889,0)</f>
        <v>0</v>
      </c>
      <c r="BJ1889" s="3" t="s">
        <v>83</v>
      </c>
      <c r="BK1889" s="225" t="n">
        <f aca="false">ROUND(I1889*H1889,2)</f>
        <v>0</v>
      </c>
      <c r="BL1889" s="3" t="s">
        <v>273</v>
      </c>
      <c r="BM1889" s="224" t="s">
        <v>2557</v>
      </c>
    </row>
    <row r="1890" s="226" customFormat="true" ht="12.8" hidden="false" customHeight="false" outlineLevel="0" collapsed="false">
      <c r="B1890" s="227"/>
      <c r="C1890" s="228"/>
      <c r="D1890" s="229" t="s">
        <v>154</v>
      </c>
      <c r="E1890" s="230"/>
      <c r="F1890" s="231" t="s">
        <v>2558</v>
      </c>
      <c r="G1890" s="228"/>
      <c r="H1890" s="232" t="n">
        <v>31.65</v>
      </c>
      <c r="I1890" s="233"/>
      <c r="J1890" s="228"/>
      <c r="K1890" s="228"/>
      <c r="L1890" s="234"/>
      <c r="M1890" s="235"/>
      <c r="N1890" s="236"/>
      <c r="O1890" s="236"/>
      <c r="P1890" s="236"/>
      <c r="Q1890" s="236"/>
      <c r="R1890" s="236"/>
      <c r="S1890" s="236"/>
      <c r="T1890" s="237"/>
      <c r="AT1890" s="238" t="s">
        <v>154</v>
      </c>
      <c r="AU1890" s="238" t="s">
        <v>85</v>
      </c>
      <c r="AV1890" s="226" t="s">
        <v>85</v>
      </c>
      <c r="AW1890" s="226" t="s">
        <v>31</v>
      </c>
      <c r="AX1890" s="226" t="s">
        <v>75</v>
      </c>
      <c r="AY1890" s="238" t="s">
        <v>146</v>
      </c>
    </row>
    <row r="1891" s="226" customFormat="true" ht="12.8" hidden="false" customHeight="false" outlineLevel="0" collapsed="false">
      <c r="B1891" s="227"/>
      <c r="C1891" s="228"/>
      <c r="D1891" s="229" t="s">
        <v>154</v>
      </c>
      <c r="E1891" s="230"/>
      <c r="F1891" s="231" t="s">
        <v>2559</v>
      </c>
      <c r="G1891" s="228"/>
      <c r="H1891" s="232" t="n">
        <v>-5.4</v>
      </c>
      <c r="I1891" s="233"/>
      <c r="J1891" s="228"/>
      <c r="K1891" s="228"/>
      <c r="L1891" s="234"/>
      <c r="M1891" s="235"/>
      <c r="N1891" s="236"/>
      <c r="O1891" s="236"/>
      <c r="P1891" s="236"/>
      <c r="Q1891" s="236"/>
      <c r="R1891" s="236"/>
      <c r="S1891" s="236"/>
      <c r="T1891" s="237"/>
      <c r="AT1891" s="238" t="s">
        <v>154</v>
      </c>
      <c r="AU1891" s="238" t="s">
        <v>85</v>
      </c>
      <c r="AV1891" s="226" t="s">
        <v>85</v>
      </c>
      <c r="AW1891" s="226" t="s">
        <v>31</v>
      </c>
      <c r="AX1891" s="226" t="s">
        <v>75</v>
      </c>
      <c r="AY1891" s="238" t="s">
        <v>146</v>
      </c>
    </row>
    <row r="1892" s="226" customFormat="true" ht="12.8" hidden="false" customHeight="false" outlineLevel="0" collapsed="false">
      <c r="B1892" s="227"/>
      <c r="C1892" s="228"/>
      <c r="D1892" s="229" t="s">
        <v>154</v>
      </c>
      <c r="E1892" s="230"/>
      <c r="F1892" s="231" t="s">
        <v>2560</v>
      </c>
      <c r="G1892" s="228"/>
      <c r="H1892" s="232" t="n">
        <v>1.5</v>
      </c>
      <c r="I1892" s="233"/>
      <c r="J1892" s="228"/>
      <c r="K1892" s="228"/>
      <c r="L1892" s="234"/>
      <c r="M1892" s="235"/>
      <c r="N1892" s="236"/>
      <c r="O1892" s="236"/>
      <c r="P1892" s="236"/>
      <c r="Q1892" s="236"/>
      <c r="R1892" s="236"/>
      <c r="S1892" s="236"/>
      <c r="T1892" s="237"/>
      <c r="AT1892" s="238" t="s">
        <v>154</v>
      </c>
      <c r="AU1892" s="238" t="s">
        <v>85</v>
      </c>
      <c r="AV1892" s="226" t="s">
        <v>85</v>
      </c>
      <c r="AW1892" s="226" t="s">
        <v>31</v>
      </c>
      <c r="AX1892" s="226" t="s">
        <v>75</v>
      </c>
      <c r="AY1892" s="238" t="s">
        <v>146</v>
      </c>
    </row>
    <row r="1893" s="226" customFormat="true" ht="12.8" hidden="false" customHeight="false" outlineLevel="0" collapsed="false">
      <c r="B1893" s="227"/>
      <c r="C1893" s="228"/>
      <c r="D1893" s="229" t="s">
        <v>154</v>
      </c>
      <c r="E1893" s="230"/>
      <c r="F1893" s="231" t="s">
        <v>2561</v>
      </c>
      <c r="G1893" s="228"/>
      <c r="H1893" s="232" t="n">
        <v>11.86</v>
      </c>
      <c r="I1893" s="233"/>
      <c r="J1893" s="228"/>
      <c r="K1893" s="228"/>
      <c r="L1893" s="234"/>
      <c r="M1893" s="235"/>
      <c r="N1893" s="236"/>
      <c r="O1893" s="236"/>
      <c r="P1893" s="236"/>
      <c r="Q1893" s="236"/>
      <c r="R1893" s="236"/>
      <c r="S1893" s="236"/>
      <c r="T1893" s="237"/>
      <c r="AT1893" s="238" t="s">
        <v>154</v>
      </c>
      <c r="AU1893" s="238" t="s">
        <v>85</v>
      </c>
      <c r="AV1893" s="226" t="s">
        <v>85</v>
      </c>
      <c r="AW1893" s="226" t="s">
        <v>31</v>
      </c>
      <c r="AX1893" s="226" t="s">
        <v>75</v>
      </c>
      <c r="AY1893" s="238" t="s">
        <v>146</v>
      </c>
    </row>
    <row r="1894" s="226" customFormat="true" ht="12.8" hidden="false" customHeight="false" outlineLevel="0" collapsed="false">
      <c r="B1894" s="227"/>
      <c r="C1894" s="228"/>
      <c r="D1894" s="229" t="s">
        <v>154</v>
      </c>
      <c r="E1894" s="230"/>
      <c r="F1894" s="231" t="s">
        <v>2562</v>
      </c>
      <c r="G1894" s="228"/>
      <c r="H1894" s="232" t="n">
        <v>-2.4</v>
      </c>
      <c r="I1894" s="233"/>
      <c r="J1894" s="228"/>
      <c r="K1894" s="228"/>
      <c r="L1894" s="234"/>
      <c r="M1894" s="235"/>
      <c r="N1894" s="236"/>
      <c r="O1894" s="236"/>
      <c r="P1894" s="236"/>
      <c r="Q1894" s="236"/>
      <c r="R1894" s="236"/>
      <c r="S1894" s="236"/>
      <c r="T1894" s="237"/>
      <c r="AT1894" s="238" t="s">
        <v>154</v>
      </c>
      <c r="AU1894" s="238" t="s">
        <v>85</v>
      </c>
      <c r="AV1894" s="226" t="s">
        <v>85</v>
      </c>
      <c r="AW1894" s="226" t="s">
        <v>31</v>
      </c>
      <c r="AX1894" s="226" t="s">
        <v>75</v>
      </c>
      <c r="AY1894" s="238" t="s">
        <v>146</v>
      </c>
    </row>
    <row r="1895" s="226" customFormat="true" ht="12.8" hidden="false" customHeight="false" outlineLevel="0" collapsed="false">
      <c r="B1895" s="227"/>
      <c r="C1895" s="228"/>
      <c r="D1895" s="229" t="s">
        <v>154</v>
      </c>
      <c r="E1895" s="230"/>
      <c r="F1895" s="231" t="s">
        <v>2563</v>
      </c>
      <c r="G1895" s="228"/>
      <c r="H1895" s="232" t="n">
        <v>12.06</v>
      </c>
      <c r="I1895" s="233"/>
      <c r="J1895" s="228"/>
      <c r="K1895" s="228"/>
      <c r="L1895" s="234"/>
      <c r="M1895" s="235"/>
      <c r="N1895" s="236"/>
      <c r="O1895" s="236"/>
      <c r="P1895" s="236"/>
      <c r="Q1895" s="236"/>
      <c r="R1895" s="236"/>
      <c r="S1895" s="236"/>
      <c r="T1895" s="237"/>
      <c r="AT1895" s="238" t="s">
        <v>154</v>
      </c>
      <c r="AU1895" s="238" t="s">
        <v>85</v>
      </c>
      <c r="AV1895" s="226" t="s">
        <v>85</v>
      </c>
      <c r="AW1895" s="226" t="s">
        <v>31</v>
      </c>
      <c r="AX1895" s="226" t="s">
        <v>75</v>
      </c>
      <c r="AY1895" s="238" t="s">
        <v>146</v>
      </c>
    </row>
    <row r="1896" s="226" customFormat="true" ht="12.8" hidden="false" customHeight="false" outlineLevel="0" collapsed="false">
      <c r="B1896" s="227"/>
      <c r="C1896" s="228"/>
      <c r="D1896" s="229" t="s">
        <v>154</v>
      </c>
      <c r="E1896" s="230"/>
      <c r="F1896" s="231" t="s">
        <v>2564</v>
      </c>
      <c r="G1896" s="228"/>
      <c r="H1896" s="232" t="n">
        <v>-3.1</v>
      </c>
      <c r="I1896" s="233"/>
      <c r="J1896" s="228"/>
      <c r="K1896" s="228"/>
      <c r="L1896" s="234"/>
      <c r="M1896" s="235"/>
      <c r="N1896" s="236"/>
      <c r="O1896" s="236"/>
      <c r="P1896" s="236"/>
      <c r="Q1896" s="236"/>
      <c r="R1896" s="236"/>
      <c r="S1896" s="236"/>
      <c r="T1896" s="237"/>
      <c r="AT1896" s="238" t="s">
        <v>154</v>
      </c>
      <c r="AU1896" s="238" t="s">
        <v>85</v>
      </c>
      <c r="AV1896" s="226" t="s">
        <v>85</v>
      </c>
      <c r="AW1896" s="226" t="s">
        <v>31</v>
      </c>
      <c r="AX1896" s="226" t="s">
        <v>75</v>
      </c>
      <c r="AY1896" s="238" t="s">
        <v>146</v>
      </c>
    </row>
    <row r="1897" s="226" customFormat="true" ht="12.8" hidden="false" customHeight="false" outlineLevel="0" collapsed="false">
      <c r="B1897" s="227"/>
      <c r="C1897" s="228"/>
      <c r="D1897" s="229" t="s">
        <v>154</v>
      </c>
      <c r="E1897" s="230"/>
      <c r="F1897" s="231" t="s">
        <v>2565</v>
      </c>
      <c r="G1897" s="228"/>
      <c r="H1897" s="232" t="n">
        <v>0.628</v>
      </c>
      <c r="I1897" s="233"/>
      <c r="J1897" s="228"/>
      <c r="K1897" s="228"/>
      <c r="L1897" s="234"/>
      <c r="M1897" s="235"/>
      <c r="N1897" s="236"/>
      <c r="O1897" s="236"/>
      <c r="P1897" s="236"/>
      <c r="Q1897" s="236"/>
      <c r="R1897" s="236"/>
      <c r="S1897" s="236"/>
      <c r="T1897" s="237"/>
      <c r="AT1897" s="238" t="s">
        <v>154</v>
      </c>
      <c r="AU1897" s="238" t="s">
        <v>85</v>
      </c>
      <c r="AV1897" s="226" t="s">
        <v>85</v>
      </c>
      <c r="AW1897" s="226" t="s">
        <v>31</v>
      </c>
      <c r="AX1897" s="226" t="s">
        <v>75</v>
      </c>
      <c r="AY1897" s="238" t="s">
        <v>146</v>
      </c>
    </row>
    <row r="1898" s="226" customFormat="true" ht="12.8" hidden="false" customHeight="false" outlineLevel="0" collapsed="false">
      <c r="B1898" s="227"/>
      <c r="C1898" s="228"/>
      <c r="D1898" s="229" t="s">
        <v>154</v>
      </c>
      <c r="E1898" s="230"/>
      <c r="F1898" s="231" t="s">
        <v>2566</v>
      </c>
      <c r="G1898" s="228"/>
      <c r="H1898" s="232" t="n">
        <v>10.41</v>
      </c>
      <c r="I1898" s="233"/>
      <c r="J1898" s="228"/>
      <c r="K1898" s="228"/>
      <c r="L1898" s="234"/>
      <c r="M1898" s="235"/>
      <c r="N1898" s="236"/>
      <c r="O1898" s="236"/>
      <c r="P1898" s="236"/>
      <c r="Q1898" s="236"/>
      <c r="R1898" s="236"/>
      <c r="S1898" s="236"/>
      <c r="T1898" s="237"/>
      <c r="AT1898" s="238" t="s">
        <v>154</v>
      </c>
      <c r="AU1898" s="238" t="s">
        <v>85</v>
      </c>
      <c r="AV1898" s="226" t="s">
        <v>85</v>
      </c>
      <c r="AW1898" s="226" t="s">
        <v>31</v>
      </c>
      <c r="AX1898" s="226" t="s">
        <v>75</v>
      </c>
      <c r="AY1898" s="238" t="s">
        <v>146</v>
      </c>
    </row>
    <row r="1899" s="226" customFormat="true" ht="12.8" hidden="false" customHeight="false" outlineLevel="0" collapsed="false">
      <c r="B1899" s="227"/>
      <c r="C1899" s="228"/>
      <c r="D1899" s="229" t="s">
        <v>154</v>
      </c>
      <c r="E1899" s="230"/>
      <c r="F1899" s="231" t="s">
        <v>2567</v>
      </c>
      <c r="G1899" s="228"/>
      <c r="H1899" s="232" t="n">
        <v>-0.4</v>
      </c>
      <c r="I1899" s="233"/>
      <c r="J1899" s="228"/>
      <c r="K1899" s="228"/>
      <c r="L1899" s="234"/>
      <c r="M1899" s="235"/>
      <c r="N1899" s="236"/>
      <c r="O1899" s="236"/>
      <c r="P1899" s="236"/>
      <c r="Q1899" s="236"/>
      <c r="R1899" s="236"/>
      <c r="S1899" s="236"/>
      <c r="T1899" s="237"/>
      <c r="AT1899" s="238" t="s">
        <v>154</v>
      </c>
      <c r="AU1899" s="238" t="s">
        <v>85</v>
      </c>
      <c r="AV1899" s="226" t="s">
        <v>85</v>
      </c>
      <c r="AW1899" s="226" t="s">
        <v>31</v>
      </c>
      <c r="AX1899" s="226" t="s">
        <v>75</v>
      </c>
      <c r="AY1899" s="238" t="s">
        <v>146</v>
      </c>
    </row>
    <row r="1900" s="251" customFormat="true" ht="12.8" hidden="false" customHeight="false" outlineLevel="0" collapsed="false">
      <c r="B1900" s="252"/>
      <c r="C1900" s="253"/>
      <c r="D1900" s="229" t="s">
        <v>154</v>
      </c>
      <c r="E1900" s="254"/>
      <c r="F1900" s="255" t="s">
        <v>455</v>
      </c>
      <c r="G1900" s="253"/>
      <c r="H1900" s="256" t="n">
        <v>56.808</v>
      </c>
      <c r="I1900" s="257"/>
      <c r="J1900" s="253"/>
      <c r="K1900" s="253"/>
      <c r="L1900" s="258"/>
      <c r="M1900" s="259"/>
      <c r="N1900" s="260"/>
      <c r="O1900" s="260"/>
      <c r="P1900" s="260"/>
      <c r="Q1900" s="260"/>
      <c r="R1900" s="260"/>
      <c r="S1900" s="260"/>
      <c r="T1900" s="261"/>
      <c r="AT1900" s="262" t="s">
        <v>154</v>
      </c>
      <c r="AU1900" s="262" t="s">
        <v>85</v>
      </c>
      <c r="AV1900" s="251" t="s">
        <v>160</v>
      </c>
      <c r="AW1900" s="251" t="s">
        <v>31</v>
      </c>
      <c r="AX1900" s="251" t="s">
        <v>75</v>
      </c>
      <c r="AY1900" s="262" t="s">
        <v>146</v>
      </c>
    </row>
    <row r="1901" s="226" customFormat="true" ht="12.8" hidden="false" customHeight="false" outlineLevel="0" collapsed="false">
      <c r="B1901" s="227"/>
      <c r="C1901" s="228"/>
      <c r="D1901" s="229" t="s">
        <v>154</v>
      </c>
      <c r="E1901" s="230"/>
      <c r="F1901" s="231" t="s">
        <v>2568</v>
      </c>
      <c r="G1901" s="228"/>
      <c r="H1901" s="232" t="n">
        <v>18</v>
      </c>
      <c r="I1901" s="233"/>
      <c r="J1901" s="228"/>
      <c r="K1901" s="228"/>
      <c r="L1901" s="234"/>
      <c r="M1901" s="235"/>
      <c r="N1901" s="236"/>
      <c r="O1901" s="236"/>
      <c r="P1901" s="236"/>
      <c r="Q1901" s="236"/>
      <c r="R1901" s="236"/>
      <c r="S1901" s="236"/>
      <c r="T1901" s="237"/>
      <c r="AT1901" s="238" t="s">
        <v>154</v>
      </c>
      <c r="AU1901" s="238" t="s">
        <v>85</v>
      </c>
      <c r="AV1901" s="226" t="s">
        <v>85</v>
      </c>
      <c r="AW1901" s="226" t="s">
        <v>31</v>
      </c>
      <c r="AX1901" s="226" t="s">
        <v>75</v>
      </c>
      <c r="AY1901" s="238" t="s">
        <v>146</v>
      </c>
    </row>
    <row r="1902" s="226" customFormat="true" ht="12.8" hidden="false" customHeight="false" outlineLevel="0" collapsed="false">
      <c r="B1902" s="227"/>
      <c r="C1902" s="228"/>
      <c r="D1902" s="229" t="s">
        <v>154</v>
      </c>
      <c r="E1902" s="230"/>
      <c r="F1902" s="231" t="s">
        <v>2569</v>
      </c>
      <c r="G1902" s="228"/>
      <c r="H1902" s="232" t="n">
        <v>-4</v>
      </c>
      <c r="I1902" s="233"/>
      <c r="J1902" s="228"/>
      <c r="K1902" s="228"/>
      <c r="L1902" s="234"/>
      <c r="M1902" s="235"/>
      <c r="N1902" s="236"/>
      <c r="O1902" s="236"/>
      <c r="P1902" s="236"/>
      <c r="Q1902" s="236"/>
      <c r="R1902" s="236"/>
      <c r="S1902" s="236"/>
      <c r="T1902" s="237"/>
      <c r="AT1902" s="238" t="s">
        <v>154</v>
      </c>
      <c r="AU1902" s="238" t="s">
        <v>85</v>
      </c>
      <c r="AV1902" s="226" t="s">
        <v>85</v>
      </c>
      <c r="AW1902" s="226" t="s">
        <v>31</v>
      </c>
      <c r="AX1902" s="226" t="s">
        <v>75</v>
      </c>
      <c r="AY1902" s="238" t="s">
        <v>146</v>
      </c>
    </row>
    <row r="1903" s="226" customFormat="true" ht="12.8" hidden="false" customHeight="false" outlineLevel="0" collapsed="false">
      <c r="B1903" s="227"/>
      <c r="C1903" s="228"/>
      <c r="D1903" s="229" t="s">
        <v>154</v>
      </c>
      <c r="E1903" s="230"/>
      <c r="F1903" s="231" t="s">
        <v>2570</v>
      </c>
      <c r="G1903" s="228"/>
      <c r="H1903" s="232" t="n">
        <v>23.38</v>
      </c>
      <c r="I1903" s="233"/>
      <c r="J1903" s="228"/>
      <c r="K1903" s="228"/>
      <c r="L1903" s="234"/>
      <c r="M1903" s="235"/>
      <c r="N1903" s="236"/>
      <c r="O1903" s="236"/>
      <c r="P1903" s="236"/>
      <c r="Q1903" s="236"/>
      <c r="R1903" s="236"/>
      <c r="S1903" s="236"/>
      <c r="T1903" s="237"/>
      <c r="AT1903" s="238" t="s">
        <v>154</v>
      </c>
      <c r="AU1903" s="238" t="s">
        <v>85</v>
      </c>
      <c r="AV1903" s="226" t="s">
        <v>85</v>
      </c>
      <c r="AW1903" s="226" t="s">
        <v>31</v>
      </c>
      <c r="AX1903" s="226" t="s">
        <v>75</v>
      </c>
      <c r="AY1903" s="238" t="s">
        <v>146</v>
      </c>
    </row>
    <row r="1904" s="226" customFormat="true" ht="12.8" hidden="false" customHeight="false" outlineLevel="0" collapsed="false">
      <c r="B1904" s="227"/>
      <c r="C1904" s="228"/>
      <c r="D1904" s="229" t="s">
        <v>154</v>
      </c>
      <c r="E1904" s="230"/>
      <c r="F1904" s="231" t="s">
        <v>2571</v>
      </c>
      <c r="G1904" s="228"/>
      <c r="H1904" s="232" t="n">
        <v>-13.42</v>
      </c>
      <c r="I1904" s="233"/>
      <c r="J1904" s="228"/>
      <c r="K1904" s="228"/>
      <c r="L1904" s="234"/>
      <c r="M1904" s="235"/>
      <c r="N1904" s="236"/>
      <c r="O1904" s="236"/>
      <c r="P1904" s="236"/>
      <c r="Q1904" s="236"/>
      <c r="R1904" s="236"/>
      <c r="S1904" s="236"/>
      <c r="T1904" s="237"/>
      <c r="AT1904" s="238" t="s">
        <v>154</v>
      </c>
      <c r="AU1904" s="238" t="s">
        <v>85</v>
      </c>
      <c r="AV1904" s="226" t="s">
        <v>85</v>
      </c>
      <c r="AW1904" s="226" t="s">
        <v>31</v>
      </c>
      <c r="AX1904" s="226" t="s">
        <v>75</v>
      </c>
      <c r="AY1904" s="238" t="s">
        <v>146</v>
      </c>
    </row>
    <row r="1905" s="226" customFormat="true" ht="12.8" hidden="false" customHeight="false" outlineLevel="0" collapsed="false">
      <c r="B1905" s="227"/>
      <c r="C1905" s="228"/>
      <c r="D1905" s="229" t="s">
        <v>154</v>
      </c>
      <c r="E1905" s="230"/>
      <c r="F1905" s="231" t="s">
        <v>2572</v>
      </c>
      <c r="G1905" s="228"/>
      <c r="H1905" s="232" t="n">
        <v>36.94</v>
      </c>
      <c r="I1905" s="233"/>
      <c r="J1905" s="228"/>
      <c r="K1905" s="228"/>
      <c r="L1905" s="234"/>
      <c r="M1905" s="235"/>
      <c r="N1905" s="236"/>
      <c r="O1905" s="236"/>
      <c r="P1905" s="236"/>
      <c r="Q1905" s="236"/>
      <c r="R1905" s="236"/>
      <c r="S1905" s="236"/>
      <c r="T1905" s="237"/>
      <c r="AT1905" s="238" t="s">
        <v>154</v>
      </c>
      <c r="AU1905" s="238" t="s">
        <v>85</v>
      </c>
      <c r="AV1905" s="226" t="s">
        <v>85</v>
      </c>
      <c r="AW1905" s="226" t="s">
        <v>31</v>
      </c>
      <c r="AX1905" s="226" t="s">
        <v>75</v>
      </c>
      <c r="AY1905" s="238" t="s">
        <v>146</v>
      </c>
    </row>
    <row r="1906" s="226" customFormat="true" ht="12.8" hidden="false" customHeight="false" outlineLevel="0" collapsed="false">
      <c r="B1906" s="227"/>
      <c r="C1906" s="228"/>
      <c r="D1906" s="229" t="s">
        <v>154</v>
      </c>
      <c r="E1906" s="230"/>
      <c r="F1906" s="231" t="s">
        <v>2573</v>
      </c>
      <c r="G1906" s="228"/>
      <c r="H1906" s="232" t="n">
        <v>-1.6</v>
      </c>
      <c r="I1906" s="233"/>
      <c r="J1906" s="228"/>
      <c r="K1906" s="228"/>
      <c r="L1906" s="234"/>
      <c r="M1906" s="235"/>
      <c r="N1906" s="236"/>
      <c r="O1906" s="236"/>
      <c r="P1906" s="236"/>
      <c r="Q1906" s="236"/>
      <c r="R1906" s="236"/>
      <c r="S1906" s="236"/>
      <c r="T1906" s="237"/>
      <c r="AT1906" s="238" t="s">
        <v>154</v>
      </c>
      <c r="AU1906" s="238" t="s">
        <v>85</v>
      </c>
      <c r="AV1906" s="226" t="s">
        <v>85</v>
      </c>
      <c r="AW1906" s="226" t="s">
        <v>31</v>
      </c>
      <c r="AX1906" s="226" t="s">
        <v>75</v>
      </c>
      <c r="AY1906" s="238" t="s">
        <v>146</v>
      </c>
    </row>
    <row r="1907" s="226" customFormat="true" ht="12.8" hidden="false" customHeight="false" outlineLevel="0" collapsed="false">
      <c r="B1907" s="227"/>
      <c r="C1907" s="228"/>
      <c r="D1907" s="229" t="s">
        <v>154</v>
      </c>
      <c r="E1907" s="230"/>
      <c r="F1907" s="231" t="s">
        <v>2574</v>
      </c>
      <c r="G1907" s="228"/>
      <c r="H1907" s="232" t="n">
        <v>18</v>
      </c>
      <c r="I1907" s="233"/>
      <c r="J1907" s="228"/>
      <c r="K1907" s="228"/>
      <c r="L1907" s="234"/>
      <c r="M1907" s="235"/>
      <c r="N1907" s="236"/>
      <c r="O1907" s="236"/>
      <c r="P1907" s="236"/>
      <c r="Q1907" s="236"/>
      <c r="R1907" s="236"/>
      <c r="S1907" s="236"/>
      <c r="T1907" s="237"/>
      <c r="AT1907" s="238" t="s">
        <v>154</v>
      </c>
      <c r="AU1907" s="238" t="s">
        <v>85</v>
      </c>
      <c r="AV1907" s="226" t="s">
        <v>85</v>
      </c>
      <c r="AW1907" s="226" t="s">
        <v>31</v>
      </c>
      <c r="AX1907" s="226" t="s">
        <v>75</v>
      </c>
      <c r="AY1907" s="238" t="s">
        <v>146</v>
      </c>
    </row>
    <row r="1908" s="226" customFormat="true" ht="12.8" hidden="false" customHeight="false" outlineLevel="0" collapsed="false">
      <c r="B1908" s="227"/>
      <c r="C1908" s="228"/>
      <c r="D1908" s="229" t="s">
        <v>154</v>
      </c>
      <c r="E1908" s="230"/>
      <c r="F1908" s="231" t="s">
        <v>2575</v>
      </c>
      <c r="G1908" s="228"/>
      <c r="H1908" s="232" t="n">
        <v>-4</v>
      </c>
      <c r="I1908" s="233"/>
      <c r="J1908" s="228"/>
      <c r="K1908" s="228"/>
      <c r="L1908" s="234"/>
      <c r="M1908" s="235"/>
      <c r="N1908" s="236"/>
      <c r="O1908" s="236"/>
      <c r="P1908" s="236"/>
      <c r="Q1908" s="236"/>
      <c r="R1908" s="236"/>
      <c r="S1908" s="236"/>
      <c r="T1908" s="237"/>
      <c r="AT1908" s="238" t="s">
        <v>154</v>
      </c>
      <c r="AU1908" s="238" t="s">
        <v>85</v>
      </c>
      <c r="AV1908" s="226" t="s">
        <v>85</v>
      </c>
      <c r="AW1908" s="226" t="s">
        <v>31</v>
      </c>
      <c r="AX1908" s="226" t="s">
        <v>75</v>
      </c>
      <c r="AY1908" s="238" t="s">
        <v>146</v>
      </c>
    </row>
    <row r="1909" s="226" customFormat="true" ht="12.8" hidden="false" customHeight="false" outlineLevel="0" collapsed="false">
      <c r="B1909" s="227"/>
      <c r="C1909" s="228"/>
      <c r="D1909" s="229" t="s">
        <v>154</v>
      </c>
      <c r="E1909" s="230"/>
      <c r="F1909" s="231" t="s">
        <v>2576</v>
      </c>
      <c r="G1909" s="228"/>
      <c r="H1909" s="232" t="n">
        <v>47.04</v>
      </c>
      <c r="I1909" s="233"/>
      <c r="J1909" s="228"/>
      <c r="K1909" s="228"/>
      <c r="L1909" s="234"/>
      <c r="M1909" s="235"/>
      <c r="N1909" s="236"/>
      <c r="O1909" s="236"/>
      <c r="P1909" s="236"/>
      <c r="Q1909" s="236"/>
      <c r="R1909" s="236"/>
      <c r="S1909" s="236"/>
      <c r="T1909" s="237"/>
      <c r="AT1909" s="238" t="s">
        <v>154</v>
      </c>
      <c r="AU1909" s="238" t="s">
        <v>85</v>
      </c>
      <c r="AV1909" s="226" t="s">
        <v>85</v>
      </c>
      <c r="AW1909" s="226" t="s">
        <v>31</v>
      </c>
      <c r="AX1909" s="226" t="s">
        <v>75</v>
      </c>
      <c r="AY1909" s="238" t="s">
        <v>146</v>
      </c>
    </row>
    <row r="1910" s="226" customFormat="true" ht="12.8" hidden="false" customHeight="false" outlineLevel="0" collapsed="false">
      <c r="B1910" s="227"/>
      <c r="C1910" s="228"/>
      <c r="D1910" s="229" t="s">
        <v>154</v>
      </c>
      <c r="E1910" s="230"/>
      <c r="F1910" s="231" t="s">
        <v>2577</v>
      </c>
      <c r="G1910" s="228"/>
      <c r="H1910" s="232" t="n">
        <v>-10.4</v>
      </c>
      <c r="I1910" s="233"/>
      <c r="J1910" s="228"/>
      <c r="K1910" s="228"/>
      <c r="L1910" s="234"/>
      <c r="M1910" s="235"/>
      <c r="N1910" s="236"/>
      <c r="O1910" s="236"/>
      <c r="P1910" s="236"/>
      <c r="Q1910" s="236"/>
      <c r="R1910" s="236"/>
      <c r="S1910" s="236"/>
      <c r="T1910" s="237"/>
      <c r="AT1910" s="238" t="s">
        <v>154</v>
      </c>
      <c r="AU1910" s="238" t="s">
        <v>85</v>
      </c>
      <c r="AV1910" s="226" t="s">
        <v>85</v>
      </c>
      <c r="AW1910" s="226" t="s">
        <v>31</v>
      </c>
      <c r="AX1910" s="226" t="s">
        <v>75</v>
      </c>
      <c r="AY1910" s="238" t="s">
        <v>146</v>
      </c>
    </row>
    <row r="1911" s="251" customFormat="true" ht="12.8" hidden="false" customHeight="false" outlineLevel="0" collapsed="false">
      <c r="B1911" s="252"/>
      <c r="C1911" s="253"/>
      <c r="D1911" s="229" t="s">
        <v>154</v>
      </c>
      <c r="E1911" s="254"/>
      <c r="F1911" s="255" t="s">
        <v>463</v>
      </c>
      <c r="G1911" s="253"/>
      <c r="H1911" s="256" t="n">
        <v>109.94</v>
      </c>
      <c r="I1911" s="257"/>
      <c r="J1911" s="253"/>
      <c r="K1911" s="253"/>
      <c r="L1911" s="258"/>
      <c r="M1911" s="259"/>
      <c r="N1911" s="260"/>
      <c r="O1911" s="260"/>
      <c r="P1911" s="260"/>
      <c r="Q1911" s="260"/>
      <c r="R1911" s="260"/>
      <c r="S1911" s="260"/>
      <c r="T1911" s="261"/>
      <c r="AT1911" s="262" t="s">
        <v>154</v>
      </c>
      <c r="AU1911" s="262" t="s">
        <v>85</v>
      </c>
      <c r="AV1911" s="251" t="s">
        <v>160</v>
      </c>
      <c r="AW1911" s="251" t="s">
        <v>31</v>
      </c>
      <c r="AX1911" s="251" t="s">
        <v>75</v>
      </c>
      <c r="AY1911" s="262" t="s">
        <v>146</v>
      </c>
    </row>
    <row r="1912" s="226" customFormat="true" ht="12.8" hidden="false" customHeight="false" outlineLevel="0" collapsed="false">
      <c r="B1912" s="227"/>
      <c r="C1912" s="228"/>
      <c r="D1912" s="229" t="s">
        <v>154</v>
      </c>
      <c r="E1912" s="230"/>
      <c r="F1912" s="231" t="s">
        <v>2578</v>
      </c>
      <c r="G1912" s="228"/>
      <c r="H1912" s="232" t="n">
        <v>18</v>
      </c>
      <c r="I1912" s="233"/>
      <c r="J1912" s="228"/>
      <c r="K1912" s="228"/>
      <c r="L1912" s="234"/>
      <c r="M1912" s="235"/>
      <c r="N1912" s="236"/>
      <c r="O1912" s="236"/>
      <c r="P1912" s="236"/>
      <c r="Q1912" s="236"/>
      <c r="R1912" s="236"/>
      <c r="S1912" s="236"/>
      <c r="T1912" s="237"/>
      <c r="AT1912" s="238" t="s">
        <v>154</v>
      </c>
      <c r="AU1912" s="238" t="s">
        <v>85</v>
      </c>
      <c r="AV1912" s="226" t="s">
        <v>85</v>
      </c>
      <c r="AW1912" s="226" t="s">
        <v>31</v>
      </c>
      <c r="AX1912" s="226" t="s">
        <v>75</v>
      </c>
      <c r="AY1912" s="238" t="s">
        <v>146</v>
      </c>
    </row>
    <row r="1913" s="226" customFormat="true" ht="12.8" hidden="false" customHeight="false" outlineLevel="0" collapsed="false">
      <c r="B1913" s="227"/>
      <c r="C1913" s="228"/>
      <c r="D1913" s="229" t="s">
        <v>154</v>
      </c>
      <c r="E1913" s="230"/>
      <c r="F1913" s="231" t="s">
        <v>2569</v>
      </c>
      <c r="G1913" s="228"/>
      <c r="H1913" s="232" t="n">
        <v>-4</v>
      </c>
      <c r="I1913" s="233"/>
      <c r="J1913" s="228"/>
      <c r="K1913" s="228"/>
      <c r="L1913" s="234"/>
      <c r="M1913" s="235"/>
      <c r="N1913" s="236"/>
      <c r="O1913" s="236"/>
      <c r="P1913" s="236"/>
      <c r="Q1913" s="236"/>
      <c r="R1913" s="236"/>
      <c r="S1913" s="236"/>
      <c r="T1913" s="237"/>
      <c r="AT1913" s="238" t="s">
        <v>154</v>
      </c>
      <c r="AU1913" s="238" t="s">
        <v>85</v>
      </c>
      <c r="AV1913" s="226" t="s">
        <v>85</v>
      </c>
      <c r="AW1913" s="226" t="s">
        <v>31</v>
      </c>
      <c r="AX1913" s="226" t="s">
        <v>75</v>
      </c>
      <c r="AY1913" s="238" t="s">
        <v>146</v>
      </c>
    </row>
    <row r="1914" s="226" customFormat="true" ht="12.8" hidden="false" customHeight="false" outlineLevel="0" collapsed="false">
      <c r="B1914" s="227"/>
      <c r="C1914" s="228"/>
      <c r="D1914" s="229" t="s">
        <v>154</v>
      </c>
      <c r="E1914" s="230"/>
      <c r="F1914" s="231" t="s">
        <v>2579</v>
      </c>
      <c r="G1914" s="228"/>
      <c r="H1914" s="232" t="n">
        <v>23.38</v>
      </c>
      <c r="I1914" s="233"/>
      <c r="J1914" s="228"/>
      <c r="K1914" s="228"/>
      <c r="L1914" s="234"/>
      <c r="M1914" s="235"/>
      <c r="N1914" s="236"/>
      <c r="O1914" s="236"/>
      <c r="P1914" s="236"/>
      <c r="Q1914" s="236"/>
      <c r="R1914" s="236"/>
      <c r="S1914" s="236"/>
      <c r="T1914" s="237"/>
      <c r="AT1914" s="238" t="s">
        <v>154</v>
      </c>
      <c r="AU1914" s="238" t="s">
        <v>85</v>
      </c>
      <c r="AV1914" s="226" t="s">
        <v>85</v>
      </c>
      <c r="AW1914" s="226" t="s">
        <v>31</v>
      </c>
      <c r="AX1914" s="226" t="s">
        <v>75</v>
      </c>
      <c r="AY1914" s="238" t="s">
        <v>146</v>
      </c>
    </row>
    <row r="1915" s="226" customFormat="true" ht="12.8" hidden="false" customHeight="false" outlineLevel="0" collapsed="false">
      <c r="B1915" s="227"/>
      <c r="C1915" s="228"/>
      <c r="D1915" s="229" t="s">
        <v>154</v>
      </c>
      <c r="E1915" s="230"/>
      <c r="F1915" s="231" t="s">
        <v>2571</v>
      </c>
      <c r="G1915" s="228"/>
      <c r="H1915" s="232" t="n">
        <v>-13.42</v>
      </c>
      <c r="I1915" s="233"/>
      <c r="J1915" s="228"/>
      <c r="K1915" s="228"/>
      <c r="L1915" s="234"/>
      <c r="M1915" s="235"/>
      <c r="N1915" s="236"/>
      <c r="O1915" s="236"/>
      <c r="P1915" s="236"/>
      <c r="Q1915" s="236"/>
      <c r="R1915" s="236"/>
      <c r="S1915" s="236"/>
      <c r="T1915" s="237"/>
      <c r="AT1915" s="238" t="s">
        <v>154</v>
      </c>
      <c r="AU1915" s="238" t="s">
        <v>85</v>
      </c>
      <c r="AV1915" s="226" t="s">
        <v>85</v>
      </c>
      <c r="AW1915" s="226" t="s">
        <v>31</v>
      </c>
      <c r="AX1915" s="226" t="s">
        <v>75</v>
      </c>
      <c r="AY1915" s="238" t="s">
        <v>146</v>
      </c>
    </row>
    <row r="1916" s="226" customFormat="true" ht="12.8" hidden="false" customHeight="false" outlineLevel="0" collapsed="false">
      <c r="B1916" s="227"/>
      <c r="C1916" s="228"/>
      <c r="D1916" s="229" t="s">
        <v>154</v>
      </c>
      <c r="E1916" s="230"/>
      <c r="F1916" s="231" t="s">
        <v>2580</v>
      </c>
      <c r="G1916" s="228"/>
      <c r="H1916" s="232" t="n">
        <v>36.94</v>
      </c>
      <c r="I1916" s="233"/>
      <c r="J1916" s="228"/>
      <c r="K1916" s="228"/>
      <c r="L1916" s="234"/>
      <c r="M1916" s="235"/>
      <c r="N1916" s="236"/>
      <c r="O1916" s="236"/>
      <c r="P1916" s="236"/>
      <c r="Q1916" s="236"/>
      <c r="R1916" s="236"/>
      <c r="S1916" s="236"/>
      <c r="T1916" s="237"/>
      <c r="AT1916" s="238" t="s">
        <v>154</v>
      </c>
      <c r="AU1916" s="238" t="s">
        <v>85</v>
      </c>
      <c r="AV1916" s="226" t="s">
        <v>85</v>
      </c>
      <c r="AW1916" s="226" t="s">
        <v>31</v>
      </c>
      <c r="AX1916" s="226" t="s">
        <v>75</v>
      </c>
      <c r="AY1916" s="238" t="s">
        <v>146</v>
      </c>
    </row>
    <row r="1917" s="226" customFormat="true" ht="12.8" hidden="false" customHeight="false" outlineLevel="0" collapsed="false">
      <c r="B1917" s="227"/>
      <c r="C1917" s="228"/>
      <c r="D1917" s="229" t="s">
        <v>154</v>
      </c>
      <c r="E1917" s="230"/>
      <c r="F1917" s="231" t="s">
        <v>2573</v>
      </c>
      <c r="G1917" s="228"/>
      <c r="H1917" s="232" t="n">
        <v>-1.6</v>
      </c>
      <c r="I1917" s="233"/>
      <c r="J1917" s="228"/>
      <c r="K1917" s="228"/>
      <c r="L1917" s="234"/>
      <c r="M1917" s="235"/>
      <c r="N1917" s="236"/>
      <c r="O1917" s="236"/>
      <c r="P1917" s="236"/>
      <c r="Q1917" s="236"/>
      <c r="R1917" s="236"/>
      <c r="S1917" s="236"/>
      <c r="T1917" s="237"/>
      <c r="AT1917" s="238" t="s">
        <v>154</v>
      </c>
      <c r="AU1917" s="238" t="s">
        <v>85</v>
      </c>
      <c r="AV1917" s="226" t="s">
        <v>85</v>
      </c>
      <c r="AW1917" s="226" t="s">
        <v>31</v>
      </c>
      <c r="AX1917" s="226" t="s">
        <v>75</v>
      </c>
      <c r="AY1917" s="238" t="s">
        <v>146</v>
      </c>
    </row>
    <row r="1918" s="226" customFormat="true" ht="12.8" hidden="false" customHeight="false" outlineLevel="0" collapsed="false">
      <c r="B1918" s="227"/>
      <c r="C1918" s="228"/>
      <c r="D1918" s="229" t="s">
        <v>154</v>
      </c>
      <c r="E1918" s="230"/>
      <c r="F1918" s="231" t="s">
        <v>2581</v>
      </c>
      <c r="G1918" s="228"/>
      <c r="H1918" s="232" t="n">
        <v>18</v>
      </c>
      <c r="I1918" s="233"/>
      <c r="J1918" s="228"/>
      <c r="K1918" s="228"/>
      <c r="L1918" s="234"/>
      <c r="M1918" s="235"/>
      <c r="N1918" s="236"/>
      <c r="O1918" s="236"/>
      <c r="P1918" s="236"/>
      <c r="Q1918" s="236"/>
      <c r="R1918" s="236"/>
      <c r="S1918" s="236"/>
      <c r="T1918" s="237"/>
      <c r="AT1918" s="238" t="s">
        <v>154</v>
      </c>
      <c r="AU1918" s="238" t="s">
        <v>85</v>
      </c>
      <c r="AV1918" s="226" t="s">
        <v>85</v>
      </c>
      <c r="AW1918" s="226" t="s">
        <v>31</v>
      </c>
      <c r="AX1918" s="226" t="s">
        <v>75</v>
      </c>
      <c r="AY1918" s="238" t="s">
        <v>146</v>
      </c>
    </row>
    <row r="1919" s="226" customFormat="true" ht="12.8" hidden="false" customHeight="false" outlineLevel="0" collapsed="false">
      <c r="B1919" s="227"/>
      <c r="C1919" s="228"/>
      <c r="D1919" s="229" t="s">
        <v>154</v>
      </c>
      <c r="E1919" s="230"/>
      <c r="F1919" s="231" t="s">
        <v>2575</v>
      </c>
      <c r="G1919" s="228"/>
      <c r="H1919" s="232" t="n">
        <v>-4</v>
      </c>
      <c r="I1919" s="233"/>
      <c r="J1919" s="228"/>
      <c r="K1919" s="228"/>
      <c r="L1919" s="234"/>
      <c r="M1919" s="235"/>
      <c r="N1919" s="236"/>
      <c r="O1919" s="236"/>
      <c r="P1919" s="236"/>
      <c r="Q1919" s="236"/>
      <c r="R1919" s="236"/>
      <c r="S1919" s="236"/>
      <c r="T1919" s="237"/>
      <c r="AT1919" s="238" t="s">
        <v>154</v>
      </c>
      <c r="AU1919" s="238" t="s">
        <v>85</v>
      </c>
      <c r="AV1919" s="226" t="s">
        <v>85</v>
      </c>
      <c r="AW1919" s="226" t="s">
        <v>31</v>
      </c>
      <c r="AX1919" s="226" t="s">
        <v>75</v>
      </c>
      <c r="AY1919" s="238" t="s">
        <v>146</v>
      </c>
    </row>
    <row r="1920" s="226" customFormat="true" ht="12.8" hidden="false" customHeight="false" outlineLevel="0" collapsed="false">
      <c r="B1920" s="227"/>
      <c r="C1920" s="228"/>
      <c r="D1920" s="229" t="s">
        <v>154</v>
      </c>
      <c r="E1920" s="230"/>
      <c r="F1920" s="231" t="s">
        <v>2582</v>
      </c>
      <c r="G1920" s="228"/>
      <c r="H1920" s="232" t="n">
        <v>47.04</v>
      </c>
      <c r="I1920" s="233"/>
      <c r="J1920" s="228"/>
      <c r="K1920" s="228"/>
      <c r="L1920" s="234"/>
      <c r="M1920" s="235"/>
      <c r="N1920" s="236"/>
      <c r="O1920" s="236"/>
      <c r="P1920" s="236"/>
      <c r="Q1920" s="236"/>
      <c r="R1920" s="236"/>
      <c r="S1920" s="236"/>
      <c r="T1920" s="237"/>
      <c r="AT1920" s="238" t="s">
        <v>154</v>
      </c>
      <c r="AU1920" s="238" t="s">
        <v>85</v>
      </c>
      <c r="AV1920" s="226" t="s">
        <v>85</v>
      </c>
      <c r="AW1920" s="226" t="s">
        <v>31</v>
      </c>
      <c r="AX1920" s="226" t="s">
        <v>75</v>
      </c>
      <c r="AY1920" s="238" t="s">
        <v>146</v>
      </c>
    </row>
    <row r="1921" s="226" customFormat="true" ht="12.8" hidden="false" customHeight="false" outlineLevel="0" collapsed="false">
      <c r="B1921" s="227"/>
      <c r="C1921" s="228"/>
      <c r="D1921" s="229" t="s">
        <v>154</v>
      </c>
      <c r="E1921" s="230"/>
      <c r="F1921" s="231" t="s">
        <v>2577</v>
      </c>
      <c r="G1921" s="228"/>
      <c r="H1921" s="232" t="n">
        <v>-10.4</v>
      </c>
      <c r="I1921" s="233"/>
      <c r="J1921" s="228"/>
      <c r="K1921" s="228"/>
      <c r="L1921" s="234"/>
      <c r="M1921" s="235"/>
      <c r="N1921" s="236"/>
      <c r="O1921" s="236"/>
      <c r="P1921" s="236"/>
      <c r="Q1921" s="236"/>
      <c r="R1921" s="236"/>
      <c r="S1921" s="236"/>
      <c r="T1921" s="237"/>
      <c r="AT1921" s="238" t="s">
        <v>154</v>
      </c>
      <c r="AU1921" s="238" t="s">
        <v>85</v>
      </c>
      <c r="AV1921" s="226" t="s">
        <v>85</v>
      </c>
      <c r="AW1921" s="226" t="s">
        <v>31</v>
      </c>
      <c r="AX1921" s="226" t="s">
        <v>75</v>
      </c>
      <c r="AY1921" s="238" t="s">
        <v>146</v>
      </c>
    </row>
    <row r="1922" s="251" customFormat="true" ht="12.8" hidden="false" customHeight="false" outlineLevel="0" collapsed="false">
      <c r="B1922" s="252"/>
      <c r="C1922" s="253"/>
      <c r="D1922" s="229" t="s">
        <v>154</v>
      </c>
      <c r="E1922" s="254"/>
      <c r="F1922" s="255" t="s">
        <v>469</v>
      </c>
      <c r="G1922" s="253"/>
      <c r="H1922" s="256" t="n">
        <v>109.94</v>
      </c>
      <c r="I1922" s="257"/>
      <c r="J1922" s="253"/>
      <c r="K1922" s="253"/>
      <c r="L1922" s="258"/>
      <c r="M1922" s="259"/>
      <c r="N1922" s="260"/>
      <c r="O1922" s="260"/>
      <c r="P1922" s="260"/>
      <c r="Q1922" s="260"/>
      <c r="R1922" s="260"/>
      <c r="S1922" s="260"/>
      <c r="T1922" s="261"/>
      <c r="AT1922" s="262" t="s">
        <v>154</v>
      </c>
      <c r="AU1922" s="262" t="s">
        <v>85</v>
      </c>
      <c r="AV1922" s="251" t="s">
        <v>160</v>
      </c>
      <c r="AW1922" s="251" t="s">
        <v>31</v>
      </c>
      <c r="AX1922" s="251" t="s">
        <v>75</v>
      </c>
      <c r="AY1922" s="262" t="s">
        <v>146</v>
      </c>
    </row>
    <row r="1923" s="226" customFormat="true" ht="12.8" hidden="false" customHeight="false" outlineLevel="0" collapsed="false">
      <c r="B1923" s="227"/>
      <c r="C1923" s="228"/>
      <c r="D1923" s="229" t="s">
        <v>154</v>
      </c>
      <c r="E1923" s="230"/>
      <c r="F1923" s="231" t="s">
        <v>2583</v>
      </c>
      <c r="G1923" s="228"/>
      <c r="H1923" s="232" t="n">
        <v>8.11</v>
      </c>
      <c r="I1923" s="233"/>
      <c r="J1923" s="228"/>
      <c r="K1923" s="228"/>
      <c r="L1923" s="234"/>
      <c r="M1923" s="235"/>
      <c r="N1923" s="236"/>
      <c r="O1923" s="236"/>
      <c r="P1923" s="236"/>
      <c r="Q1923" s="236"/>
      <c r="R1923" s="236"/>
      <c r="S1923" s="236"/>
      <c r="T1923" s="237"/>
      <c r="AT1923" s="238" t="s">
        <v>154</v>
      </c>
      <c r="AU1923" s="238" t="s">
        <v>85</v>
      </c>
      <c r="AV1923" s="226" t="s">
        <v>85</v>
      </c>
      <c r="AW1923" s="226" t="s">
        <v>31</v>
      </c>
      <c r="AX1923" s="226" t="s">
        <v>75</v>
      </c>
      <c r="AY1923" s="238" t="s">
        <v>146</v>
      </c>
    </row>
    <row r="1924" s="226" customFormat="true" ht="12.8" hidden="false" customHeight="false" outlineLevel="0" collapsed="false">
      <c r="B1924" s="227"/>
      <c r="C1924" s="228"/>
      <c r="D1924" s="229" t="s">
        <v>154</v>
      </c>
      <c r="E1924" s="230"/>
      <c r="F1924" s="231" t="s">
        <v>2584</v>
      </c>
      <c r="G1924" s="228"/>
      <c r="H1924" s="232" t="n">
        <v>-2</v>
      </c>
      <c r="I1924" s="233"/>
      <c r="J1924" s="228"/>
      <c r="K1924" s="228"/>
      <c r="L1924" s="234"/>
      <c r="M1924" s="235"/>
      <c r="N1924" s="236"/>
      <c r="O1924" s="236"/>
      <c r="P1924" s="236"/>
      <c r="Q1924" s="236"/>
      <c r="R1924" s="236"/>
      <c r="S1924" s="236"/>
      <c r="T1924" s="237"/>
      <c r="AT1924" s="238" t="s">
        <v>154</v>
      </c>
      <c r="AU1924" s="238" t="s">
        <v>85</v>
      </c>
      <c r="AV1924" s="226" t="s">
        <v>85</v>
      </c>
      <c r="AW1924" s="226" t="s">
        <v>31</v>
      </c>
      <c r="AX1924" s="226" t="s">
        <v>75</v>
      </c>
      <c r="AY1924" s="238" t="s">
        <v>146</v>
      </c>
    </row>
    <row r="1925" s="226" customFormat="true" ht="12.8" hidden="false" customHeight="false" outlineLevel="0" collapsed="false">
      <c r="B1925" s="227"/>
      <c r="C1925" s="228"/>
      <c r="D1925" s="229" t="s">
        <v>154</v>
      </c>
      <c r="E1925" s="230"/>
      <c r="F1925" s="231" t="s">
        <v>2585</v>
      </c>
      <c r="G1925" s="228"/>
      <c r="H1925" s="232" t="n">
        <v>21.25</v>
      </c>
      <c r="I1925" s="233"/>
      <c r="J1925" s="228"/>
      <c r="K1925" s="228"/>
      <c r="L1925" s="234"/>
      <c r="M1925" s="235"/>
      <c r="N1925" s="236"/>
      <c r="O1925" s="236"/>
      <c r="P1925" s="236"/>
      <c r="Q1925" s="236"/>
      <c r="R1925" s="236"/>
      <c r="S1925" s="236"/>
      <c r="T1925" s="237"/>
      <c r="AT1925" s="238" t="s">
        <v>154</v>
      </c>
      <c r="AU1925" s="238" t="s">
        <v>85</v>
      </c>
      <c r="AV1925" s="226" t="s">
        <v>85</v>
      </c>
      <c r="AW1925" s="226" t="s">
        <v>31</v>
      </c>
      <c r="AX1925" s="226" t="s">
        <v>75</v>
      </c>
      <c r="AY1925" s="238" t="s">
        <v>146</v>
      </c>
    </row>
    <row r="1926" s="226" customFormat="true" ht="12.8" hidden="false" customHeight="false" outlineLevel="0" collapsed="false">
      <c r="B1926" s="227"/>
      <c r="C1926" s="228"/>
      <c r="D1926" s="229" t="s">
        <v>154</v>
      </c>
      <c r="E1926" s="230"/>
      <c r="F1926" s="231" t="s">
        <v>2586</v>
      </c>
      <c r="G1926" s="228"/>
      <c r="H1926" s="232" t="n">
        <v>-4.9</v>
      </c>
      <c r="I1926" s="233"/>
      <c r="J1926" s="228"/>
      <c r="K1926" s="228"/>
      <c r="L1926" s="234"/>
      <c r="M1926" s="235"/>
      <c r="N1926" s="236"/>
      <c r="O1926" s="236"/>
      <c r="P1926" s="236"/>
      <c r="Q1926" s="236"/>
      <c r="R1926" s="236"/>
      <c r="S1926" s="236"/>
      <c r="T1926" s="237"/>
      <c r="AT1926" s="238" t="s">
        <v>154</v>
      </c>
      <c r="AU1926" s="238" t="s">
        <v>85</v>
      </c>
      <c r="AV1926" s="226" t="s">
        <v>85</v>
      </c>
      <c r="AW1926" s="226" t="s">
        <v>31</v>
      </c>
      <c r="AX1926" s="226" t="s">
        <v>75</v>
      </c>
      <c r="AY1926" s="238" t="s">
        <v>146</v>
      </c>
    </row>
    <row r="1927" s="226" customFormat="true" ht="12.8" hidden="false" customHeight="false" outlineLevel="0" collapsed="false">
      <c r="B1927" s="227"/>
      <c r="C1927" s="228"/>
      <c r="D1927" s="229" t="s">
        <v>154</v>
      </c>
      <c r="E1927" s="230"/>
      <c r="F1927" s="231" t="s">
        <v>2587</v>
      </c>
      <c r="G1927" s="228"/>
      <c r="H1927" s="232" t="n">
        <v>9.8</v>
      </c>
      <c r="I1927" s="233"/>
      <c r="J1927" s="228"/>
      <c r="K1927" s="228"/>
      <c r="L1927" s="234"/>
      <c r="M1927" s="235"/>
      <c r="N1927" s="236"/>
      <c r="O1927" s="236"/>
      <c r="P1927" s="236"/>
      <c r="Q1927" s="236"/>
      <c r="R1927" s="236"/>
      <c r="S1927" s="236"/>
      <c r="T1927" s="237"/>
      <c r="AT1927" s="238" t="s">
        <v>154</v>
      </c>
      <c r="AU1927" s="238" t="s">
        <v>85</v>
      </c>
      <c r="AV1927" s="226" t="s">
        <v>85</v>
      </c>
      <c r="AW1927" s="226" t="s">
        <v>31</v>
      </c>
      <c r="AX1927" s="226" t="s">
        <v>75</v>
      </c>
      <c r="AY1927" s="238" t="s">
        <v>146</v>
      </c>
    </row>
    <row r="1928" s="226" customFormat="true" ht="12.8" hidden="false" customHeight="false" outlineLevel="0" collapsed="false">
      <c r="B1928" s="227"/>
      <c r="C1928" s="228"/>
      <c r="D1928" s="229" t="s">
        <v>154</v>
      </c>
      <c r="E1928" s="230"/>
      <c r="F1928" s="231" t="s">
        <v>2588</v>
      </c>
      <c r="G1928" s="228"/>
      <c r="H1928" s="232" t="n">
        <v>-2.95</v>
      </c>
      <c r="I1928" s="233"/>
      <c r="J1928" s="228"/>
      <c r="K1928" s="228"/>
      <c r="L1928" s="234"/>
      <c r="M1928" s="235"/>
      <c r="N1928" s="236"/>
      <c r="O1928" s="236"/>
      <c r="P1928" s="236"/>
      <c r="Q1928" s="236"/>
      <c r="R1928" s="236"/>
      <c r="S1928" s="236"/>
      <c r="T1928" s="237"/>
      <c r="AT1928" s="238" t="s">
        <v>154</v>
      </c>
      <c r="AU1928" s="238" t="s">
        <v>85</v>
      </c>
      <c r="AV1928" s="226" t="s">
        <v>85</v>
      </c>
      <c r="AW1928" s="226" t="s">
        <v>31</v>
      </c>
      <c r="AX1928" s="226" t="s">
        <v>75</v>
      </c>
      <c r="AY1928" s="238" t="s">
        <v>146</v>
      </c>
    </row>
    <row r="1929" s="226" customFormat="true" ht="12.8" hidden="false" customHeight="false" outlineLevel="0" collapsed="false">
      <c r="B1929" s="227"/>
      <c r="C1929" s="228"/>
      <c r="D1929" s="229" t="s">
        <v>154</v>
      </c>
      <c r="E1929" s="230"/>
      <c r="F1929" s="231" t="s">
        <v>2589</v>
      </c>
      <c r="G1929" s="228"/>
      <c r="H1929" s="232" t="n">
        <v>20.16</v>
      </c>
      <c r="I1929" s="233"/>
      <c r="J1929" s="228"/>
      <c r="K1929" s="228"/>
      <c r="L1929" s="234"/>
      <c r="M1929" s="235"/>
      <c r="N1929" s="236"/>
      <c r="O1929" s="236"/>
      <c r="P1929" s="236"/>
      <c r="Q1929" s="236"/>
      <c r="R1929" s="236"/>
      <c r="S1929" s="236"/>
      <c r="T1929" s="237"/>
      <c r="AT1929" s="238" t="s">
        <v>154</v>
      </c>
      <c r="AU1929" s="238" t="s">
        <v>85</v>
      </c>
      <c r="AV1929" s="226" t="s">
        <v>85</v>
      </c>
      <c r="AW1929" s="226" t="s">
        <v>31</v>
      </c>
      <c r="AX1929" s="226" t="s">
        <v>75</v>
      </c>
      <c r="AY1929" s="238" t="s">
        <v>146</v>
      </c>
    </row>
    <row r="1930" s="226" customFormat="true" ht="12.8" hidden="false" customHeight="false" outlineLevel="0" collapsed="false">
      <c r="B1930" s="227"/>
      <c r="C1930" s="228"/>
      <c r="D1930" s="229" t="s">
        <v>154</v>
      </c>
      <c r="E1930" s="230"/>
      <c r="F1930" s="231" t="s">
        <v>2590</v>
      </c>
      <c r="G1930" s="228"/>
      <c r="H1930" s="232" t="n">
        <v>-4.1</v>
      </c>
      <c r="I1930" s="233"/>
      <c r="J1930" s="228"/>
      <c r="K1930" s="228"/>
      <c r="L1930" s="234"/>
      <c r="M1930" s="235"/>
      <c r="N1930" s="236"/>
      <c r="O1930" s="236"/>
      <c r="P1930" s="236"/>
      <c r="Q1930" s="236"/>
      <c r="R1930" s="236"/>
      <c r="S1930" s="236"/>
      <c r="T1930" s="237"/>
      <c r="AT1930" s="238" t="s">
        <v>154</v>
      </c>
      <c r="AU1930" s="238" t="s">
        <v>85</v>
      </c>
      <c r="AV1930" s="226" t="s">
        <v>85</v>
      </c>
      <c r="AW1930" s="226" t="s">
        <v>31</v>
      </c>
      <c r="AX1930" s="226" t="s">
        <v>75</v>
      </c>
      <c r="AY1930" s="238" t="s">
        <v>146</v>
      </c>
    </row>
    <row r="1931" s="251" customFormat="true" ht="12.8" hidden="false" customHeight="false" outlineLevel="0" collapsed="false">
      <c r="B1931" s="252"/>
      <c r="C1931" s="253"/>
      <c r="D1931" s="229" t="s">
        <v>154</v>
      </c>
      <c r="E1931" s="254"/>
      <c r="F1931" s="255" t="s">
        <v>472</v>
      </c>
      <c r="G1931" s="253"/>
      <c r="H1931" s="256" t="n">
        <v>45.37</v>
      </c>
      <c r="I1931" s="257"/>
      <c r="J1931" s="253"/>
      <c r="K1931" s="253"/>
      <c r="L1931" s="258"/>
      <c r="M1931" s="259"/>
      <c r="N1931" s="260"/>
      <c r="O1931" s="260"/>
      <c r="P1931" s="260"/>
      <c r="Q1931" s="260"/>
      <c r="R1931" s="260"/>
      <c r="S1931" s="260"/>
      <c r="T1931" s="261"/>
      <c r="AT1931" s="262" t="s">
        <v>154</v>
      </c>
      <c r="AU1931" s="262" t="s">
        <v>85</v>
      </c>
      <c r="AV1931" s="251" t="s">
        <v>160</v>
      </c>
      <c r="AW1931" s="251" t="s">
        <v>31</v>
      </c>
      <c r="AX1931" s="251" t="s">
        <v>75</v>
      </c>
      <c r="AY1931" s="262" t="s">
        <v>146</v>
      </c>
    </row>
    <row r="1932" s="239" customFormat="true" ht="12.8" hidden="false" customHeight="false" outlineLevel="0" collapsed="false">
      <c r="B1932" s="240"/>
      <c r="C1932" s="241"/>
      <c r="D1932" s="229" t="s">
        <v>154</v>
      </c>
      <c r="E1932" s="242"/>
      <c r="F1932" s="243" t="s">
        <v>159</v>
      </c>
      <c r="G1932" s="241"/>
      <c r="H1932" s="244" t="n">
        <v>322.058</v>
      </c>
      <c r="I1932" s="245"/>
      <c r="J1932" s="241"/>
      <c r="K1932" s="241"/>
      <c r="L1932" s="246"/>
      <c r="M1932" s="247"/>
      <c r="N1932" s="248"/>
      <c r="O1932" s="248"/>
      <c r="P1932" s="248"/>
      <c r="Q1932" s="248"/>
      <c r="R1932" s="248"/>
      <c r="S1932" s="248"/>
      <c r="T1932" s="249"/>
      <c r="AT1932" s="250" t="s">
        <v>154</v>
      </c>
      <c r="AU1932" s="250" t="s">
        <v>85</v>
      </c>
      <c r="AV1932" s="239" t="s">
        <v>152</v>
      </c>
      <c r="AW1932" s="239" t="s">
        <v>31</v>
      </c>
      <c r="AX1932" s="239" t="s">
        <v>83</v>
      </c>
      <c r="AY1932" s="250" t="s">
        <v>146</v>
      </c>
    </row>
    <row r="1933" s="31" customFormat="true" ht="24.15" hidden="false" customHeight="true" outlineLevel="0" collapsed="false">
      <c r="A1933" s="24"/>
      <c r="B1933" s="25"/>
      <c r="C1933" s="263" t="s">
        <v>2591</v>
      </c>
      <c r="D1933" s="263" t="s">
        <v>1270</v>
      </c>
      <c r="E1933" s="264" t="s">
        <v>2592</v>
      </c>
      <c r="F1933" s="265" t="s">
        <v>2593</v>
      </c>
      <c r="G1933" s="266" t="s">
        <v>662</v>
      </c>
      <c r="H1933" s="267" t="n">
        <v>236.232</v>
      </c>
      <c r="I1933" s="268"/>
      <c r="J1933" s="269" t="n">
        <f aca="false">ROUND(I1933*H1933,2)</f>
        <v>0</v>
      </c>
      <c r="K1933" s="270"/>
      <c r="L1933" s="271"/>
      <c r="M1933" s="272"/>
      <c r="N1933" s="273" t="s">
        <v>40</v>
      </c>
      <c r="O1933" s="74"/>
      <c r="P1933" s="222" t="n">
        <f aca="false">O1933*H1933</f>
        <v>0</v>
      </c>
      <c r="Q1933" s="222" t="n">
        <v>0</v>
      </c>
      <c r="R1933" s="222" t="n">
        <f aca="false">Q1933*H1933</f>
        <v>0</v>
      </c>
      <c r="S1933" s="222" t="n">
        <v>0</v>
      </c>
      <c r="T1933" s="223" t="n">
        <f aca="false">S1933*H1933</f>
        <v>0</v>
      </c>
      <c r="U1933" s="24"/>
      <c r="V1933" s="24"/>
      <c r="W1933" s="24"/>
      <c r="X1933" s="24"/>
      <c r="Y1933" s="24"/>
      <c r="Z1933" s="24"/>
      <c r="AA1933" s="24"/>
      <c r="AB1933" s="24"/>
      <c r="AC1933" s="24"/>
      <c r="AD1933" s="24"/>
      <c r="AE1933" s="24"/>
      <c r="AR1933" s="224" t="s">
        <v>528</v>
      </c>
      <c r="AT1933" s="224" t="s">
        <v>1270</v>
      </c>
      <c r="AU1933" s="224" t="s">
        <v>85</v>
      </c>
      <c r="AY1933" s="3" t="s">
        <v>146</v>
      </c>
      <c r="BE1933" s="225" t="n">
        <f aca="false">IF(N1933="základní",J1933,0)</f>
        <v>0</v>
      </c>
      <c r="BF1933" s="225" t="n">
        <f aca="false">IF(N1933="snížená",J1933,0)</f>
        <v>0</v>
      </c>
      <c r="BG1933" s="225" t="n">
        <f aca="false">IF(N1933="zákl. přenesená",J1933,0)</f>
        <v>0</v>
      </c>
      <c r="BH1933" s="225" t="n">
        <f aca="false">IF(N1933="sníž. přenesená",J1933,0)</f>
        <v>0</v>
      </c>
      <c r="BI1933" s="225" t="n">
        <f aca="false">IF(N1933="nulová",J1933,0)</f>
        <v>0</v>
      </c>
      <c r="BJ1933" s="3" t="s">
        <v>83</v>
      </c>
      <c r="BK1933" s="225" t="n">
        <f aca="false">ROUND(I1933*H1933,2)</f>
        <v>0</v>
      </c>
      <c r="BL1933" s="3" t="s">
        <v>273</v>
      </c>
      <c r="BM1933" s="224" t="s">
        <v>2594</v>
      </c>
    </row>
    <row r="1934" s="226" customFormat="true" ht="12.8" hidden="false" customHeight="false" outlineLevel="0" collapsed="false">
      <c r="B1934" s="227"/>
      <c r="C1934" s="228"/>
      <c r="D1934" s="229" t="s">
        <v>154</v>
      </c>
      <c r="E1934" s="230"/>
      <c r="F1934" s="231" t="s">
        <v>2595</v>
      </c>
      <c r="G1934" s="228"/>
      <c r="H1934" s="232" t="n">
        <v>236.232</v>
      </c>
      <c r="I1934" s="233"/>
      <c r="J1934" s="228"/>
      <c r="K1934" s="228"/>
      <c r="L1934" s="234"/>
      <c r="M1934" s="235"/>
      <c r="N1934" s="236"/>
      <c r="O1934" s="236"/>
      <c r="P1934" s="236"/>
      <c r="Q1934" s="236"/>
      <c r="R1934" s="236"/>
      <c r="S1934" s="236"/>
      <c r="T1934" s="237"/>
      <c r="AT1934" s="238" t="s">
        <v>154</v>
      </c>
      <c r="AU1934" s="238" t="s">
        <v>85</v>
      </c>
      <c r="AV1934" s="226" t="s">
        <v>85</v>
      </c>
      <c r="AW1934" s="226" t="s">
        <v>31</v>
      </c>
      <c r="AX1934" s="226" t="s">
        <v>83</v>
      </c>
      <c r="AY1934" s="238" t="s">
        <v>146</v>
      </c>
    </row>
    <row r="1935" s="31" customFormat="true" ht="24.15" hidden="false" customHeight="true" outlineLevel="0" collapsed="false">
      <c r="A1935" s="24"/>
      <c r="B1935" s="25"/>
      <c r="C1935" s="212" t="s">
        <v>2596</v>
      </c>
      <c r="D1935" s="212" t="s">
        <v>148</v>
      </c>
      <c r="E1935" s="213" t="s">
        <v>2597</v>
      </c>
      <c r="F1935" s="214" t="s">
        <v>2598</v>
      </c>
      <c r="G1935" s="215" t="s">
        <v>1702</v>
      </c>
      <c r="H1935" s="274"/>
      <c r="I1935" s="217"/>
      <c r="J1935" s="218" t="n">
        <f aca="false">ROUND(I1935*H1935,2)</f>
        <v>0</v>
      </c>
      <c r="K1935" s="219"/>
      <c r="L1935" s="30"/>
      <c r="M1935" s="220"/>
      <c r="N1935" s="221" t="s">
        <v>40</v>
      </c>
      <c r="O1935" s="74"/>
      <c r="P1935" s="222" t="n">
        <f aca="false">O1935*H1935</f>
        <v>0</v>
      </c>
      <c r="Q1935" s="222" t="n">
        <v>0</v>
      </c>
      <c r="R1935" s="222" t="n">
        <f aca="false">Q1935*H1935</f>
        <v>0</v>
      </c>
      <c r="S1935" s="222" t="n">
        <v>0</v>
      </c>
      <c r="T1935" s="223" t="n">
        <f aca="false">S1935*H1935</f>
        <v>0</v>
      </c>
      <c r="U1935" s="24"/>
      <c r="V1935" s="24"/>
      <c r="W1935" s="24"/>
      <c r="X1935" s="24"/>
      <c r="Y1935" s="24"/>
      <c r="Z1935" s="24"/>
      <c r="AA1935" s="24"/>
      <c r="AB1935" s="24"/>
      <c r="AC1935" s="24"/>
      <c r="AD1935" s="24"/>
      <c r="AE1935" s="24"/>
      <c r="AR1935" s="224" t="s">
        <v>273</v>
      </c>
      <c r="AT1935" s="224" t="s">
        <v>148</v>
      </c>
      <c r="AU1935" s="224" t="s">
        <v>85</v>
      </c>
      <c r="AY1935" s="3" t="s">
        <v>146</v>
      </c>
      <c r="BE1935" s="225" t="n">
        <f aca="false">IF(N1935="základní",J1935,0)</f>
        <v>0</v>
      </c>
      <c r="BF1935" s="225" t="n">
        <f aca="false">IF(N1935="snížená",J1935,0)</f>
        <v>0</v>
      </c>
      <c r="BG1935" s="225" t="n">
        <f aca="false">IF(N1935="zákl. přenesená",J1935,0)</f>
        <v>0</v>
      </c>
      <c r="BH1935" s="225" t="n">
        <f aca="false">IF(N1935="sníž. přenesená",J1935,0)</f>
        <v>0</v>
      </c>
      <c r="BI1935" s="225" t="n">
        <f aca="false">IF(N1935="nulová",J1935,0)</f>
        <v>0</v>
      </c>
      <c r="BJ1935" s="3" t="s">
        <v>83</v>
      </c>
      <c r="BK1935" s="225" t="n">
        <f aca="false">ROUND(I1935*H1935,2)</f>
        <v>0</v>
      </c>
      <c r="BL1935" s="3" t="s">
        <v>273</v>
      </c>
      <c r="BM1935" s="224" t="s">
        <v>2599</v>
      </c>
    </row>
    <row r="1936" s="195" customFormat="true" ht="22.8" hidden="false" customHeight="true" outlineLevel="0" collapsed="false">
      <c r="B1936" s="196"/>
      <c r="C1936" s="197"/>
      <c r="D1936" s="198" t="s">
        <v>74</v>
      </c>
      <c r="E1936" s="210" t="s">
        <v>2600</v>
      </c>
      <c r="F1936" s="210" t="s">
        <v>2601</v>
      </c>
      <c r="G1936" s="197"/>
      <c r="H1936" s="197"/>
      <c r="I1936" s="200"/>
      <c r="J1936" s="211" t="n">
        <f aca="false">BK1936</f>
        <v>0</v>
      </c>
      <c r="K1936" s="197"/>
      <c r="L1936" s="202"/>
      <c r="M1936" s="203"/>
      <c r="N1936" s="204"/>
      <c r="O1936" s="204"/>
      <c r="P1936" s="205" t="n">
        <f aca="false">SUM(P1937:P2022)</f>
        <v>0</v>
      </c>
      <c r="Q1936" s="204"/>
      <c r="R1936" s="205" t="n">
        <f aca="false">SUM(R1937:R2022)</f>
        <v>1.024836</v>
      </c>
      <c r="S1936" s="204"/>
      <c r="T1936" s="206" t="n">
        <f aca="false">SUM(T1937:T2022)</f>
        <v>0</v>
      </c>
      <c r="AR1936" s="207" t="s">
        <v>85</v>
      </c>
      <c r="AT1936" s="208" t="s">
        <v>74</v>
      </c>
      <c r="AU1936" s="208" t="s">
        <v>83</v>
      </c>
      <c r="AY1936" s="207" t="s">
        <v>146</v>
      </c>
      <c r="BK1936" s="209" t="n">
        <f aca="false">SUM(BK1937:BK2022)</f>
        <v>0</v>
      </c>
    </row>
    <row r="1937" s="31" customFormat="true" ht="24.15" hidden="false" customHeight="true" outlineLevel="0" collapsed="false">
      <c r="A1937" s="24"/>
      <c r="B1937" s="25"/>
      <c r="C1937" s="212" t="s">
        <v>2602</v>
      </c>
      <c r="D1937" s="212" t="s">
        <v>148</v>
      </c>
      <c r="E1937" s="213" t="s">
        <v>2603</v>
      </c>
      <c r="F1937" s="214" t="s">
        <v>2604</v>
      </c>
      <c r="G1937" s="215" t="s">
        <v>227</v>
      </c>
      <c r="H1937" s="216" t="n">
        <v>341.612</v>
      </c>
      <c r="I1937" s="217"/>
      <c r="J1937" s="218" t="n">
        <f aca="false">ROUND(I1937*H1937,2)</f>
        <v>0</v>
      </c>
      <c r="K1937" s="219"/>
      <c r="L1937" s="30"/>
      <c r="M1937" s="220"/>
      <c r="N1937" s="221" t="s">
        <v>40</v>
      </c>
      <c r="O1937" s="74"/>
      <c r="P1937" s="222" t="n">
        <f aca="false">O1937*H1937</f>
        <v>0</v>
      </c>
      <c r="Q1937" s="222" t="n">
        <v>0.003</v>
      </c>
      <c r="R1937" s="222" t="n">
        <f aca="false">Q1937*H1937</f>
        <v>1.024836</v>
      </c>
      <c r="S1937" s="222" t="n">
        <v>0</v>
      </c>
      <c r="T1937" s="223" t="n">
        <f aca="false">S1937*H1937</f>
        <v>0</v>
      </c>
      <c r="U1937" s="24"/>
      <c r="V1937" s="24"/>
      <c r="W1937" s="24"/>
      <c r="X1937" s="24"/>
      <c r="Y1937" s="24"/>
      <c r="Z1937" s="24"/>
      <c r="AA1937" s="24"/>
      <c r="AB1937" s="24"/>
      <c r="AC1937" s="24"/>
      <c r="AD1937" s="24"/>
      <c r="AE1937" s="24"/>
      <c r="AR1937" s="224" t="s">
        <v>273</v>
      </c>
      <c r="AT1937" s="224" t="s">
        <v>148</v>
      </c>
      <c r="AU1937" s="224" t="s">
        <v>85</v>
      </c>
      <c r="AY1937" s="3" t="s">
        <v>146</v>
      </c>
      <c r="BE1937" s="225" t="n">
        <f aca="false">IF(N1937="základní",J1937,0)</f>
        <v>0</v>
      </c>
      <c r="BF1937" s="225" t="n">
        <f aca="false">IF(N1937="snížená",J1937,0)</f>
        <v>0</v>
      </c>
      <c r="BG1937" s="225" t="n">
        <f aca="false">IF(N1937="zákl. přenesená",J1937,0)</f>
        <v>0</v>
      </c>
      <c r="BH1937" s="225" t="n">
        <f aca="false">IF(N1937="sníž. přenesená",J1937,0)</f>
        <v>0</v>
      </c>
      <c r="BI1937" s="225" t="n">
        <f aca="false">IF(N1937="nulová",J1937,0)</f>
        <v>0</v>
      </c>
      <c r="BJ1937" s="3" t="s">
        <v>83</v>
      </c>
      <c r="BK1937" s="225" t="n">
        <f aca="false">ROUND(I1937*H1937,2)</f>
        <v>0</v>
      </c>
      <c r="BL1937" s="3" t="s">
        <v>273</v>
      </c>
      <c r="BM1937" s="224" t="s">
        <v>2605</v>
      </c>
    </row>
    <row r="1938" s="226" customFormat="true" ht="12.8" hidden="false" customHeight="false" outlineLevel="0" collapsed="false">
      <c r="B1938" s="227"/>
      <c r="C1938" s="228"/>
      <c r="D1938" s="229" t="s">
        <v>154</v>
      </c>
      <c r="E1938" s="230"/>
      <c r="F1938" s="231" t="s">
        <v>2606</v>
      </c>
      <c r="G1938" s="228"/>
      <c r="H1938" s="232" t="n">
        <v>11.016</v>
      </c>
      <c r="I1938" s="233"/>
      <c r="J1938" s="228"/>
      <c r="K1938" s="228"/>
      <c r="L1938" s="234"/>
      <c r="M1938" s="235"/>
      <c r="N1938" s="236"/>
      <c r="O1938" s="236"/>
      <c r="P1938" s="236"/>
      <c r="Q1938" s="236"/>
      <c r="R1938" s="236"/>
      <c r="S1938" s="236"/>
      <c r="T1938" s="237"/>
      <c r="AT1938" s="238" t="s">
        <v>154</v>
      </c>
      <c r="AU1938" s="238" t="s">
        <v>85</v>
      </c>
      <c r="AV1938" s="226" t="s">
        <v>85</v>
      </c>
      <c r="AW1938" s="226" t="s">
        <v>31</v>
      </c>
      <c r="AX1938" s="226" t="s">
        <v>75</v>
      </c>
      <c r="AY1938" s="238" t="s">
        <v>146</v>
      </c>
    </row>
    <row r="1939" s="226" customFormat="true" ht="12.8" hidden="false" customHeight="false" outlineLevel="0" collapsed="false">
      <c r="B1939" s="227"/>
      <c r="C1939" s="228"/>
      <c r="D1939" s="229" t="s">
        <v>154</v>
      </c>
      <c r="E1939" s="230"/>
      <c r="F1939" s="231" t="s">
        <v>2607</v>
      </c>
      <c r="G1939" s="228"/>
      <c r="H1939" s="232" t="n">
        <v>-2.52</v>
      </c>
      <c r="I1939" s="233"/>
      <c r="J1939" s="228"/>
      <c r="K1939" s="228"/>
      <c r="L1939" s="234"/>
      <c r="M1939" s="235"/>
      <c r="N1939" s="236"/>
      <c r="O1939" s="236"/>
      <c r="P1939" s="236"/>
      <c r="Q1939" s="236"/>
      <c r="R1939" s="236"/>
      <c r="S1939" s="236"/>
      <c r="T1939" s="237"/>
      <c r="AT1939" s="238" t="s">
        <v>154</v>
      </c>
      <c r="AU1939" s="238" t="s">
        <v>85</v>
      </c>
      <c r="AV1939" s="226" t="s">
        <v>85</v>
      </c>
      <c r="AW1939" s="226" t="s">
        <v>31</v>
      </c>
      <c r="AX1939" s="226" t="s">
        <v>75</v>
      </c>
      <c r="AY1939" s="238" t="s">
        <v>146</v>
      </c>
    </row>
    <row r="1940" s="226" customFormat="true" ht="12.8" hidden="false" customHeight="false" outlineLevel="0" collapsed="false">
      <c r="B1940" s="227"/>
      <c r="C1940" s="228"/>
      <c r="D1940" s="229" t="s">
        <v>154</v>
      </c>
      <c r="E1940" s="230"/>
      <c r="F1940" s="231" t="s">
        <v>2608</v>
      </c>
      <c r="G1940" s="228"/>
      <c r="H1940" s="232" t="n">
        <v>9.36</v>
      </c>
      <c r="I1940" s="233"/>
      <c r="J1940" s="228"/>
      <c r="K1940" s="228"/>
      <c r="L1940" s="234"/>
      <c r="M1940" s="235"/>
      <c r="N1940" s="236"/>
      <c r="O1940" s="236"/>
      <c r="P1940" s="236"/>
      <c r="Q1940" s="236"/>
      <c r="R1940" s="236"/>
      <c r="S1940" s="236"/>
      <c r="T1940" s="237"/>
      <c r="AT1940" s="238" t="s">
        <v>154</v>
      </c>
      <c r="AU1940" s="238" t="s">
        <v>85</v>
      </c>
      <c r="AV1940" s="226" t="s">
        <v>85</v>
      </c>
      <c r="AW1940" s="226" t="s">
        <v>31</v>
      </c>
      <c r="AX1940" s="226" t="s">
        <v>75</v>
      </c>
      <c r="AY1940" s="238" t="s">
        <v>146</v>
      </c>
    </row>
    <row r="1941" s="226" customFormat="true" ht="12.8" hidden="false" customHeight="false" outlineLevel="0" collapsed="false">
      <c r="B1941" s="227"/>
      <c r="C1941" s="228"/>
      <c r="D1941" s="229" t="s">
        <v>154</v>
      </c>
      <c r="E1941" s="230"/>
      <c r="F1941" s="231" t="s">
        <v>2609</v>
      </c>
      <c r="G1941" s="228"/>
      <c r="H1941" s="232" t="n">
        <v>-1.26</v>
      </c>
      <c r="I1941" s="233"/>
      <c r="J1941" s="228"/>
      <c r="K1941" s="228"/>
      <c r="L1941" s="234"/>
      <c r="M1941" s="235"/>
      <c r="N1941" s="236"/>
      <c r="O1941" s="236"/>
      <c r="P1941" s="236"/>
      <c r="Q1941" s="236"/>
      <c r="R1941" s="236"/>
      <c r="S1941" s="236"/>
      <c r="T1941" s="237"/>
      <c r="AT1941" s="238" t="s">
        <v>154</v>
      </c>
      <c r="AU1941" s="238" t="s">
        <v>85</v>
      </c>
      <c r="AV1941" s="226" t="s">
        <v>85</v>
      </c>
      <c r="AW1941" s="226" t="s">
        <v>31</v>
      </c>
      <c r="AX1941" s="226" t="s">
        <v>75</v>
      </c>
      <c r="AY1941" s="238" t="s">
        <v>146</v>
      </c>
    </row>
    <row r="1942" s="226" customFormat="true" ht="12.8" hidden="false" customHeight="false" outlineLevel="0" collapsed="false">
      <c r="B1942" s="227"/>
      <c r="C1942" s="228"/>
      <c r="D1942" s="229" t="s">
        <v>154</v>
      </c>
      <c r="E1942" s="230"/>
      <c r="F1942" s="231" t="s">
        <v>2610</v>
      </c>
      <c r="G1942" s="228"/>
      <c r="H1942" s="232" t="n">
        <v>15.552</v>
      </c>
      <c r="I1942" s="233"/>
      <c r="J1942" s="228"/>
      <c r="K1942" s="228"/>
      <c r="L1942" s="234"/>
      <c r="M1942" s="235"/>
      <c r="N1942" s="236"/>
      <c r="O1942" s="236"/>
      <c r="P1942" s="236"/>
      <c r="Q1942" s="236"/>
      <c r="R1942" s="236"/>
      <c r="S1942" s="236"/>
      <c r="T1942" s="237"/>
      <c r="AT1942" s="238" t="s">
        <v>154</v>
      </c>
      <c r="AU1942" s="238" t="s">
        <v>85</v>
      </c>
      <c r="AV1942" s="226" t="s">
        <v>85</v>
      </c>
      <c r="AW1942" s="226" t="s">
        <v>31</v>
      </c>
      <c r="AX1942" s="226" t="s">
        <v>75</v>
      </c>
      <c r="AY1942" s="238" t="s">
        <v>146</v>
      </c>
    </row>
    <row r="1943" s="226" customFormat="true" ht="12.8" hidden="false" customHeight="false" outlineLevel="0" collapsed="false">
      <c r="B1943" s="227"/>
      <c r="C1943" s="228"/>
      <c r="D1943" s="229" t="s">
        <v>154</v>
      </c>
      <c r="E1943" s="230"/>
      <c r="F1943" s="231" t="s">
        <v>2611</v>
      </c>
      <c r="G1943" s="228"/>
      <c r="H1943" s="232" t="n">
        <v>-1.44</v>
      </c>
      <c r="I1943" s="233"/>
      <c r="J1943" s="228"/>
      <c r="K1943" s="228"/>
      <c r="L1943" s="234"/>
      <c r="M1943" s="235"/>
      <c r="N1943" s="236"/>
      <c r="O1943" s="236"/>
      <c r="P1943" s="236"/>
      <c r="Q1943" s="236"/>
      <c r="R1943" s="236"/>
      <c r="S1943" s="236"/>
      <c r="T1943" s="237"/>
      <c r="AT1943" s="238" t="s">
        <v>154</v>
      </c>
      <c r="AU1943" s="238" t="s">
        <v>85</v>
      </c>
      <c r="AV1943" s="226" t="s">
        <v>85</v>
      </c>
      <c r="AW1943" s="226" t="s">
        <v>31</v>
      </c>
      <c r="AX1943" s="226" t="s">
        <v>75</v>
      </c>
      <c r="AY1943" s="238" t="s">
        <v>146</v>
      </c>
    </row>
    <row r="1944" s="226" customFormat="true" ht="12.8" hidden="false" customHeight="false" outlineLevel="0" collapsed="false">
      <c r="B1944" s="227"/>
      <c r="C1944" s="228"/>
      <c r="D1944" s="229" t="s">
        <v>154</v>
      </c>
      <c r="E1944" s="230"/>
      <c r="F1944" s="231" t="s">
        <v>2612</v>
      </c>
      <c r="G1944" s="228"/>
      <c r="H1944" s="232" t="n">
        <v>11.844</v>
      </c>
      <c r="I1944" s="233"/>
      <c r="J1944" s="228"/>
      <c r="K1944" s="228"/>
      <c r="L1944" s="234"/>
      <c r="M1944" s="235"/>
      <c r="N1944" s="236"/>
      <c r="O1944" s="236"/>
      <c r="P1944" s="236"/>
      <c r="Q1944" s="236"/>
      <c r="R1944" s="236"/>
      <c r="S1944" s="236"/>
      <c r="T1944" s="237"/>
      <c r="AT1944" s="238" t="s">
        <v>154</v>
      </c>
      <c r="AU1944" s="238" t="s">
        <v>85</v>
      </c>
      <c r="AV1944" s="226" t="s">
        <v>85</v>
      </c>
      <c r="AW1944" s="226" t="s">
        <v>31</v>
      </c>
      <c r="AX1944" s="226" t="s">
        <v>75</v>
      </c>
      <c r="AY1944" s="238" t="s">
        <v>146</v>
      </c>
    </row>
    <row r="1945" s="226" customFormat="true" ht="12.8" hidden="false" customHeight="false" outlineLevel="0" collapsed="false">
      <c r="B1945" s="227"/>
      <c r="C1945" s="228"/>
      <c r="D1945" s="229" t="s">
        <v>154</v>
      </c>
      <c r="E1945" s="230"/>
      <c r="F1945" s="231" t="s">
        <v>2613</v>
      </c>
      <c r="G1945" s="228"/>
      <c r="H1945" s="232" t="n">
        <v>-3.78</v>
      </c>
      <c r="I1945" s="233"/>
      <c r="J1945" s="228"/>
      <c r="K1945" s="228"/>
      <c r="L1945" s="234"/>
      <c r="M1945" s="235"/>
      <c r="N1945" s="236"/>
      <c r="O1945" s="236"/>
      <c r="P1945" s="236"/>
      <c r="Q1945" s="236"/>
      <c r="R1945" s="236"/>
      <c r="S1945" s="236"/>
      <c r="T1945" s="237"/>
      <c r="AT1945" s="238" t="s">
        <v>154</v>
      </c>
      <c r="AU1945" s="238" t="s">
        <v>85</v>
      </c>
      <c r="AV1945" s="226" t="s">
        <v>85</v>
      </c>
      <c r="AW1945" s="226" t="s">
        <v>31</v>
      </c>
      <c r="AX1945" s="226" t="s">
        <v>75</v>
      </c>
      <c r="AY1945" s="238" t="s">
        <v>146</v>
      </c>
    </row>
    <row r="1946" s="226" customFormat="true" ht="12.8" hidden="false" customHeight="false" outlineLevel="0" collapsed="false">
      <c r="B1946" s="227"/>
      <c r="C1946" s="228"/>
      <c r="D1946" s="229" t="s">
        <v>154</v>
      </c>
      <c r="E1946" s="230"/>
      <c r="F1946" s="231" t="s">
        <v>2614</v>
      </c>
      <c r="G1946" s="228"/>
      <c r="H1946" s="232" t="n">
        <v>8.64</v>
      </c>
      <c r="I1946" s="233"/>
      <c r="J1946" s="228"/>
      <c r="K1946" s="228"/>
      <c r="L1946" s="234"/>
      <c r="M1946" s="235"/>
      <c r="N1946" s="236"/>
      <c r="O1946" s="236"/>
      <c r="P1946" s="236"/>
      <c r="Q1946" s="236"/>
      <c r="R1946" s="236"/>
      <c r="S1946" s="236"/>
      <c r="T1946" s="237"/>
      <c r="AT1946" s="238" t="s">
        <v>154</v>
      </c>
      <c r="AU1946" s="238" t="s">
        <v>85</v>
      </c>
      <c r="AV1946" s="226" t="s">
        <v>85</v>
      </c>
      <c r="AW1946" s="226" t="s">
        <v>31</v>
      </c>
      <c r="AX1946" s="226" t="s">
        <v>75</v>
      </c>
      <c r="AY1946" s="238" t="s">
        <v>146</v>
      </c>
    </row>
    <row r="1947" s="226" customFormat="true" ht="12.8" hidden="false" customHeight="false" outlineLevel="0" collapsed="false">
      <c r="B1947" s="227"/>
      <c r="C1947" s="228"/>
      <c r="D1947" s="229" t="s">
        <v>154</v>
      </c>
      <c r="E1947" s="230"/>
      <c r="F1947" s="231" t="s">
        <v>2615</v>
      </c>
      <c r="G1947" s="228"/>
      <c r="H1947" s="232" t="n">
        <v>-1.26</v>
      </c>
      <c r="I1947" s="233"/>
      <c r="J1947" s="228"/>
      <c r="K1947" s="228"/>
      <c r="L1947" s="234"/>
      <c r="M1947" s="235"/>
      <c r="N1947" s="236"/>
      <c r="O1947" s="236"/>
      <c r="P1947" s="236"/>
      <c r="Q1947" s="236"/>
      <c r="R1947" s="236"/>
      <c r="S1947" s="236"/>
      <c r="T1947" s="237"/>
      <c r="AT1947" s="238" t="s">
        <v>154</v>
      </c>
      <c r="AU1947" s="238" t="s">
        <v>85</v>
      </c>
      <c r="AV1947" s="226" t="s">
        <v>85</v>
      </c>
      <c r="AW1947" s="226" t="s">
        <v>31</v>
      </c>
      <c r="AX1947" s="226" t="s">
        <v>75</v>
      </c>
      <c r="AY1947" s="238" t="s">
        <v>146</v>
      </c>
    </row>
    <row r="1948" s="226" customFormat="true" ht="12.8" hidden="false" customHeight="false" outlineLevel="0" collapsed="false">
      <c r="B1948" s="227"/>
      <c r="C1948" s="228"/>
      <c r="D1948" s="229" t="s">
        <v>154</v>
      </c>
      <c r="E1948" s="230"/>
      <c r="F1948" s="231" t="s">
        <v>2616</v>
      </c>
      <c r="G1948" s="228"/>
      <c r="H1948" s="232" t="n">
        <v>9.9</v>
      </c>
      <c r="I1948" s="233"/>
      <c r="J1948" s="228"/>
      <c r="K1948" s="228"/>
      <c r="L1948" s="234"/>
      <c r="M1948" s="235"/>
      <c r="N1948" s="236"/>
      <c r="O1948" s="236"/>
      <c r="P1948" s="236"/>
      <c r="Q1948" s="236"/>
      <c r="R1948" s="236"/>
      <c r="S1948" s="236"/>
      <c r="T1948" s="237"/>
      <c r="AT1948" s="238" t="s">
        <v>154</v>
      </c>
      <c r="AU1948" s="238" t="s">
        <v>85</v>
      </c>
      <c r="AV1948" s="226" t="s">
        <v>85</v>
      </c>
      <c r="AW1948" s="226" t="s">
        <v>31</v>
      </c>
      <c r="AX1948" s="226" t="s">
        <v>75</v>
      </c>
      <c r="AY1948" s="238" t="s">
        <v>146</v>
      </c>
    </row>
    <row r="1949" s="226" customFormat="true" ht="12.8" hidden="false" customHeight="false" outlineLevel="0" collapsed="false">
      <c r="B1949" s="227"/>
      <c r="C1949" s="228"/>
      <c r="D1949" s="229" t="s">
        <v>154</v>
      </c>
      <c r="E1949" s="230"/>
      <c r="F1949" s="231" t="s">
        <v>2615</v>
      </c>
      <c r="G1949" s="228"/>
      <c r="H1949" s="232" t="n">
        <v>-1.26</v>
      </c>
      <c r="I1949" s="233"/>
      <c r="J1949" s="228"/>
      <c r="K1949" s="228"/>
      <c r="L1949" s="234"/>
      <c r="M1949" s="235"/>
      <c r="N1949" s="236"/>
      <c r="O1949" s="236"/>
      <c r="P1949" s="236"/>
      <c r="Q1949" s="236"/>
      <c r="R1949" s="236"/>
      <c r="S1949" s="236"/>
      <c r="T1949" s="237"/>
      <c r="AT1949" s="238" t="s">
        <v>154</v>
      </c>
      <c r="AU1949" s="238" t="s">
        <v>85</v>
      </c>
      <c r="AV1949" s="226" t="s">
        <v>85</v>
      </c>
      <c r="AW1949" s="226" t="s">
        <v>31</v>
      </c>
      <c r="AX1949" s="226" t="s">
        <v>75</v>
      </c>
      <c r="AY1949" s="238" t="s">
        <v>146</v>
      </c>
    </row>
    <row r="1950" s="226" customFormat="true" ht="12.8" hidden="false" customHeight="false" outlineLevel="0" collapsed="false">
      <c r="B1950" s="227"/>
      <c r="C1950" s="228"/>
      <c r="D1950" s="229" t="s">
        <v>154</v>
      </c>
      <c r="E1950" s="230"/>
      <c r="F1950" s="231" t="s">
        <v>2617</v>
      </c>
      <c r="G1950" s="228"/>
      <c r="H1950" s="232" t="n">
        <v>6.12</v>
      </c>
      <c r="I1950" s="233"/>
      <c r="J1950" s="228"/>
      <c r="K1950" s="228"/>
      <c r="L1950" s="234"/>
      <c r="M1950" s="235"/>
      <c r="N1950" s="236"/>
      <c r="O1950" s="236"/>
      <c r="P1950" s="236"/>
      <c r="Q1950" s="236"/>
      <c r="R1950" s="236"/>
      <c r="S1950" s="236"/>
      <c r="T1950" s="237"/>
      <c r="AT1950" s="238" t="s">
        <v>154</v>
      </c>
      <c r="AU1950" s="238" t="s">
        <v>85</v>
      </c>
      <c r="AV1950" s="226" t="s">
        <v>85</v>
      </c>
      <c r="AW1950" s="226" t="s">
        <v>31</v>
      </c>
      <c r="AX1950" s="226" t="s">
        <v>75</v>
      </c>
      <c r="AY1950" s="238" t="s">
        <v>146</v>
      </c>
    </row>
    <row r="1951" s="226" customFormat="true" ht="12.8" hidden="false" customHeight="false" outlineLevel="0" collapsed="false">
      <c r="B1951" s="227"/>
      <c r="C1951" s="228"/>
      <c r="D1951" s="229" t="s">
        <v>154</v>
      </c>
      <c r="E1951" s="230"/>
      <c r="F1951" s="231" t="s">
        <v>2618</v>
      </c>
      <c r="G1951" s="228"/>
      <c r="H1951" s="232" t="n">
        <v>-1.08</v>
      </c>
      <c r="I1951" s="233"/>
      <c r="J1951" s="228"/>
      <c r="K1951" s="228"/>
      <c r="L1951" s="234"/>
      <c r="M1951" s="235"/>
      <c r="N1951" s="236"/>
      <c r="O1951" s="236"/>
      <c r="P1951" s="236"/>
      <c r="Q1951" s="236"/>
      <c r="R1951" s="236"/>
      <c r="S1951" s="236"/>
      <c r="T1951" s="237"/>
      <c r="AT1951" s="238" t="s">
        <v>154</v>
      </c>
      <c r="AU1951" s="238" t="s">
        <v>85</v>
      </c>
      <c r="AV1951" s="226" t="s">
        <v>85</v>
      </c>
      <c r="AW1951" s="226" t="s">
        <v>31</v>
      </c>
      <c r="AX1951" s="226" t="s">
        <v>75</v>
      </c>
      <c r="AY1951" s="238" t="s">
        <v>146</v>
      </c>
    </row>
    <row r="1952" s="226" customFormat="true" ht="12.8" hidden="false" customHeight="false" outlineLevel="0" collapsed="false">
      <c r="B1952" s="227"/>
      <c r="C1952" s="228"/>
      <c r="D1952" s="229" t="s">
        <v>154</v>
      </c>
      <c r="E1952" s="230"/>
      <c r="F1952" s="231" t="s">
        <v>2619</v>
      </c>
      <c r="G1952" s="228"/>
      <c r="H1952" s="232" t="n">
        <v>16.506</v>
      </c>
      <c r="I1952" s="233"/>
      <c r="J1952" s="228"/>
      <c r="K1952" s="228"/>
      <c r="L1952" s="234"/>
      <c r="M1952" s="235"/>
      <c r="N1952" s="236"/>
      <c r="O1952" s="236"/>
      <c r="P1952" s="236"/>
      <c r="Q1952" s="236"/>
      <c r="R1952" s="236"/>
      <c r="S1952" s="236"/>
      <c r="T1952" s="237"/>
      <c r="AT1952" s="238" t="s">
        <v>154</v>
      </c>
      <c r="AU1952" s="238" t="s">
        <v>85</v>
      </c>
      <c r="AV1952" s="226" t="s">
        <v>85</v>
      </c>
      <c r="AW1952" s="226" t="s">
        <v>31</v>
      </c>
      <c r="AX1952" s="226" t="s">
        <v>75</v>
      </c>
      <c r="AY1952" s="238" t="s">
        <v>146</v>
      </c>
    </row>
    <row r="1953" s="226" customFormat="true" ht="12.8" hidden="false" customHeight="false" outlineLevel="0" collapsed="false">
      <c r="B1953" s="227"/>
      <c r="C1953" s="228"/>
      <c r="D1953" s="229" t="s">
        <v>154</v>
      </c>
      <c r="E1953" s="230"/>
      <c r="F1953" s="231" t="s">
        <v>2620</v>
      </c>
      <c r="G1953" s="228"/>
      <c r="H1953" s="232" t="n">
        <v>0.36</v>
      </c>
      <c r="I1953" s="233"/>
      <c r="J1953" s="228"/>
      <c r="K1953" s="228"/>
      <c r="L1953" s="234"/>
      <c r="M1953" s="235"/>
      <c r="N1953" s="236"/>
      <c r="O1953" s="236"/>
      <c r="P1953" s="236"/>
      <c r="Q1953" s="236"/>
      <c r="R1953" s="236"/>
      <c r="S1953" s="236"/>
      <c r="T1953" s="237"/>
      <c r="AT1953" s="238" t="s">
        <v>154</v>
      </c>
      <c r="AU1953" s="238" t="s">
        <v>85</v>
      </c>
      <c r="AV1953" s="226" t="s">
        <v>85</v>
      </c>
      <c r="AW1953" s="226" t="s">
        <v>31</v>
      </c>
      <c r="AX1953" s="226" t="s">
        <v>75</v>
      </c>
      <c r="AY1953" s="238" t="s">
        <v>146</v>
      </c>
    </row>
    <row r="1954" s="226" customFormat="true" ht="12.8" hidden="false" customHeight="false" outlineLevel="0" collapsed="false">
      <c r="B1954" s="227"/>
      <c r="C1954" s="228"/>
      <c r="D1954" s="229" t="s">
        <v>154</v>
      </c>
      <c r="E1954" s="230"/>
      <c r="F1954" s="231" t="s">
        <v>2613</v>
      </c>
      <c r="G1954" s="228"/>
      <c r="H1954" s="232" t="n">
        <v>-3.78</v>
      </c>
      <c r="I1954" s="233"/>
      <c r="J1954" s="228"/>
      <c r="K1954" s="228"/>
      <c r="L1954" s="234"/>
      <c r="M1954" s="235"/>
      <c r="N1954" s="236"/>
      <c r="O1954" s="236"/>
      <c r="P1954" s="236"/>
      <c r="Q1954" s="236"/>
      <c r="R1954" s="236"/>
      <c r="S1954" s="236"/>
      <c r="T1954" s="237"/>
      <c r="AT1954" s="238" t="s">
        <v>154</v>
      </c>
      <c r="AU1954" s="238" t="s">
        <v>85</v>
      </c>
      <c r="AV1954" s="226" t="s">
        <v>85</v>
      </c>
      <c r="AW1954" s="226" t="s">
        <v>31</v>
      </c>
      <c r="AX1954" s="226" t="s">
        <v>75</v>
      </c>
      <c r="AY1954" s="238" t="s">
        <v>146</v>
      </c>
    </row>
    <row r="1955" s="226" customFormat="true" ht="12.8" hidden="false" customHeight="false" outlineLevel="0" collapsed="false">
      <c r="B1955" s="227"/>
      <c r="C1955" s="228"/>
      <c r="D1955" s="229" t="s">
        <v>154</v>
      </c>
      <c r="E1955" s="230"/>
      <c r="F1955" s="231" t="s">
        <v>2618</v>
      </c>
      <c r="G1955" s="228"/>
      <c r="H1955" s="232" t="n">
        <v>-1.08</v>
      </c>
      <c r="I1955" s="233"/>
      <c r="J1955" s="228"/>
      <c r="K1955" s="228"/>
      <c r="L1955" s="234"/>
      <c r="M1955" s="235"/>
      <c r="N1955" s="236"/>
      <c r="O1955" s="236"/>
      <c r="P1955" s="236"/>
      <c r="Q1955" s="236"/>
      <c r="R1955" s="236"/>
      <c r="S1955" s="236"/>
      <c r="T1955" s="237"/>
      <c r="AT1955" s="238" t="s">
        <v>154</v>
      </c>
      <c r="AU1955" s="238" t="s">
        <v>85</v>
      </c>
      <c r="AV1955" s="226" t="s">
        <v>85</v>
      </c>
      <c r="AW1955" s="226" t="s">
        <v>31</v>
      </c>
      <c r="AX1955" s="226" t="s">
        <v>75</v>
      </c>
      <c r="AY1955" s="238" t="s">
        <v>146</v>
      </c>
    </row>
    <row r="1956" s="226" customFormat="true" ht="12.8" hidden="false" customHeight="false" outlineLevel="0" collapsed="false">
      <c r="B1956" s="227"/>
      <c r="C1956" s="228"/>
      <c r="D1956" s="229" t="s">
        <v>154</v>
      </c>
      <c r="E1956" s="230"/>
      <c r="F1956" s="231" t="s">
        <v>2621</v>
      </c>
      <c r="G1956" s="228"/>
      <c r="H1956" s="232" t="n">
        <v>9.81</v>
      </c>
      <c r="I1956" s="233"/>
      <c r="J1956" s="228"/>
      <c r="K1956" s="228"/>
      <c r="L1956" s="234"/>
      <c r="M1956" s="235"/>
      <c r="N1956" s="236"/>
      <c r="O1956" s="236"/>
      <c r="P1956" s="236"/>
      <c r="Q1956" s="236"/>
      <c r="R1956" s="236"/>
      <c r="S1956" s="236"/>
      <c r="T1956" s="237"/>
      <c r="AT1956" s="238" t="s">
        <v>154</v>
      </c>
      <c r="AU1956" s="238" t="s">
        <v>85</v>
      </c>
      <c r="AV1956" s="226" t="s">
        <v>85</v>
      </c>
      <c r="AW1956" s="226" t="s">
        <v>31</v>
      </c>
      <c r="AX1956" s="226" t="s">
        <v>75</v>
      </c>
      <c r="AY1956" s="238" t="s">
        <v>146</v>
      </c>
    </row>
    <row r="1957" s="226" customFormat="true" ht="12.8" hidden="false" customHeight="false" outlineLevel="0" collapsed="false">
      <c r="B1957" s="227"/>
      <c r="C1957" s="228"/>
      <c r="D1957" s="229" t="s">
        <v>154</v>
      </c>
      <c r="E1957" s="230"/>
      <c r="F1957" s="231" t="s">
        <v>2615</v>
      </c>
      <c r="G1957" s="228"/>
      <c r="H1957" s="232" t="n">
        <v>-1.26</v>
      </c>
      <c r="I1957" s="233"/>
      <c r="J1957" s="228"/>
      <c r="K1957" s="228"/>
      <c r="L1957" s="234"/>
      <c r="M1957" s="235"/>
      <c r="N1957" s="236"/>
      <c r="O1957" s="236"/>
      <c r="P1957" s="236"/>
      <c r="Q1957" s="236"/>
      <c r="R1957" s="236"/>
      <c r="S1957" s="236"/>
      <c r="T1957" s="237"/>
      <c r="AT1957" s="238" t="s">
        <v>154</v>
      </c>
      <c r="AU1957" s="238" t="s">
        <v>85</v>
      </c>
      <c r="AV1957" s="226" t="s">
        <v>85</v>
      </c>
      <c r="AW1957" s="226" t="s">
        <v>31</v>
      </c>
      <c r="AX1957" s="226" t="s">
        <v>75</v>
      </c>
      <c r="AY1957" s="238" t="s">
        <v>146</v>
      </c>
    </row>
    <row r="1958" s="226" customFormat="true" ht="12.8" hidden="false" customHeight="false" outlineLevel="0" collapsed="false">
      <c r="B1958" s="227"/>
      <c r="C1958" s="228"/>
      <c r="D1958" s="229" t="s">
        <v>154</v>
      </c>
      <c r="E1958" s="230"/>
      <c r="F1958" s="231" t="s">
        <v>2622</v>
      </c>
      <c r="G1958" s="228"/>
      <c r="H1958" s="232" t="n">
        <v>9.054</v>
      </c>
      <c r="I1958" s="233"/>
      <c r="J1958" s="228"/>
      <c r="K1958" s="228"/>
      <c r="L1958" s="234"/>
      <c r="M1958" s="235"/>
      <c r="N1958" s="236"/>
      <c r="O1958" s="236"/>
      <c r="P1958" s="236"/>
      <c r="Q1958" s="236"/>
      <c r="R1958" s="236"/>
      <c r="S1958" s="236"/>
      <c r="T1958" s="237"/>
      <c r="AT1958" s="238" t="s">
        <v>154</v>
      </c>
      <c r="AU1958" s="238" t="s">
        <v>85</v>
      </c>
      <c r="AV1958" s="226" t="s">
        <v>85</v>
      </c>
      <c r="AW1958" s="226" t="s">
        <v>31</v>
      </c>
      <c r="AX1958" s="226" t="s">
        <v>75</v>
      </c>
      <c r="AY1958" s="238" t="s">
        <v>146</v>
      </c>
    </row>
    <row r="1959" s="226" customFormat="true" ht="12.8" hidden="false" customHeight="false" outlineLevel="0" collapsed="false">
      <c r="B1959" s="227"/>
      <c r="C1959" s="228"/>
      <c r="D1959" s="229" t="s">
        <v>154</v>
      </c>
      <c r="E1959" s="230"/>
      <c r="F1959" s="231" t="s">
        <v>2615</v>
      </c>
      <c r="G1959" s="228"/>
      <c r="H1959" s="232" t="n">
        <v>-1.26</v>
      </c>
      <c r="I1959" s="233"/>
      <c r="J1959" s="228"/>
      <c r="K1959" s="228"/>
      <c r="L1959" s="234"/>
      <c r="M1959" s="235"/>
      <c r="N1959" s="236"/>
      <c r="O1959" s="236"/>
      <c r="P1959" s="236"/>
      <c r="Q1959" s="236"/>
      <c r="R1959" s="236"/>
      <c r="S1959" s="236"/>
      <c r="T1959" s="237"/>
      <c r="AT1959" s="238" t="s">
        <v>154</v>
      </c>
      <c r="AU1959" s="238" t="s">
        <v>85</v>
      </c>
      <c r="AV1959" s="226" t="s">
        <v>85</v>
      </c>
      <c r="AW1959" s="226" t="s">
        <v>31</v>
      </c>
      <c r="AX1959" s="226" t="s">
        <v>75</v>
      </c>
      <c r="AY1959" s="238" t="s">
        <v>146</v>
      </c>
    </row>
    <row r="1960" s="251" customFormat="true" ht="12.8" hidden="false" customHeight="false" outlineLevel="0" collapsed="false">
      <c r="B1960" s="252"/>
      <c r="C1960" s="253"/>
      <c r="D1960" s="229" t="s">
        <v>154</v>
      </c>
      <c r="E1960" s="254"/>
      <c r="F1960" s="255" t="s">
        <v>455</v>
      </c>
      <c r="G1960" s="253"/>
      <c r="H1960" s="256" t="n">
        <v>88.182</v>
      </c>
      <c r="I1960" s="257"/>
      <c r="J1960" s="253"/>
      <c r="K1960" s="253"/>
      <c r="L1960" s="258"/>
      <c r="M1960" s="259"/>
      <c r="N1960" s="260"/>
      <c r="O1960" s="260"/>
      <c r="P1960" s="260"/>
      <c r="Q1960" s="260"/>
      <c r="R1960" s="260"/>
      <c r="S1960" s="260"/>
      <c r="T1960" s="261"/>
      <c r="AT1960" s="262" t="s">
        <v>154</v>
      </c>
      <c r="AU1960" s="262" t="s">
        <v>85</v>
      </c>
      <c r="AV1960" s="251" t="s">
        <v>160</v>
      </c>
      <c r="AW1960" s="251" t="s">
        <v>31</v>
      </c>
      <c r="AX1960" s="251" t="s">
        <v>75</v>
      </c>
      <c r="AY1960" s="262" t="s">
        <v>146</v>
      </c>
    </row>
    <row r="1961" s="226" customFormat="true" ht="12.8" hidden="false" customHeight="false" outlineLevel="0" collapsed="false">
      <c r="B1961" s="227"/>
      <c r="C1961" s="228"/>
      <c r="D1961" s="229" t="s">
        <v>154</v>
      </c>
      <c r="E1961" s="230"/>
      <c r="F1961" s="231" t="s">
        <v>2623</v>
      </c>
      <c r="G1961" s="228"/>
      <c r="H1961" s="232" t="n">
        <v>13.797</v>
      </c>
      <c r="I1961" s="233"/>
      <c r="J1961" s="228"/>
      <c r="K1961" s="228"/>
      <c r="L1961" s="234"/>
      <c r="M1961" s="235"/>
      <c r="N1961" s="236"/>
      <c r="O1961" s="236"/>
      <c r="P1961" s="236"/>
      <c r="Q1961" s="236"/>
      <c r="R1961" s="236"/>
      <c r="S1961" s="236"/>
      <c r="T1961" s="237"/>
      <c r="AT1961" s="238" t="s">
        <v>154</v>
      </c>
      <c r="AU1961" s="238" t="s">
        <v>85</v>
      </c>
      <c r="AV1961" s="226" t="s">
        <v>85</v>
      </c>
      <c r="AW1961" s="226" t="s">
        <v>31</v>
      </c>
      <c r="AX1961" s="226" t="s">
        <v>75</v>
      </c>
      <c r="AY1961" s="238" t="s">
        <v>146</v>
      </c>
    </row>
    <row r="1962" s="226" customFormat="true" ht="12.8" hidden="false" customHeight="false" outlineLevel="0" collapsed="false">
      <c r="B1962" s="227"/>
      <c r="C1962" s="228"/>
      <c r="D1962" s="229" t="s">
        <v>154</v>
      </c>
      <c r="E1962" s="230"/>
      <c r="F1962" s="231" t="s">
        <v>2624</v>
      </c>
      <c r="G1962" s="228"/>
      <c r="H1962" s="232" t="n">
        <v>40.488</v>
      </c>
      <c r="I1962" s="233"/>
      <c r="J1962" s="228"/>
      <c r="K1962" s="228"/>
      <c r="L1962" s="234"/>
      <c r="M1962" s="235"/>
      <c r="N1962" s="236"/>
      <c r="O1962" s="236"/>
      <c r="P1962" s="236"/>
      <c r="Q1962" s="236"/>
      <c r="R1962" s="236"/>
      <c r="S1962" s="236"/>
      <c r="T1962" s="237"/>
      <c r="AT1962" s="238" t="s">
        <v>154</v>
      </c>
      <c r="AU1962" s="238" t="s">
        <v>85</v>
      </c>
      <c r="AV1962" s="226" t="s">
        <v>85</v>
      </c>
      <c r="AW1962" s="226" t="s">
        <v>31</v>
      </c>
      <c r="AX1962" s="226" t="s">
        <v>75</v>
      </c>
      <c r="AY1962" s="238" t="s">
        <v>146</v>
      </c>
    </row>
    <row r="1963" s="226" customFormat="true" ht="12.8" hidden="false" customHeight="false" outlineLevel="0" collapsed="false">
      <c r="B1963" s="227"/>
      <c r="C1963" s="228"/>
      <c r="D1963" s="229" t="s">
        <v>154</v>
      </c>
      <c r="E1963" s="230"/>
      <c r="F1963" s="231" t="s">
        <v>784</v>
      </c>
      <c r="G1963" s="228"/>
      <c r="H1963" s="232" t="n">
        <v>-3.152</v>
      </c>
      <c r="I1963" s="233"/>
      <c r="J1963" s="228"/>
      <c r="K1963" s="228"/>
      <c r="L1963" s="234"/>
      <c r="M1963" s="235"/>
      <c r="N1963" s="236"/>
      <c r="O1963" s="236"/>
      <c r="P1963" s="236"/>
      <c r="Q1963" s="236"/>
      <c r="R1963" s="236"/>
      <c r="S1963" s="236"/>
      <c r="T1963" s="237"/>
      <c r="AT1963" s="238" t="s">
        <v>154</v>
      </c>
      <c r="AU1963" s="238" t="s">
        <v>85</v>
      </c>
      <c r="AV1963" s="226" t="s">
        <v>85</v>
      </c>
      <c r="AW1963" s="226" t="s">
        <v>31</v>
      </c>
      <c r="AX1963" s="226" t="s">
        <v>75</v>
      </c>
      <c r="AY1963" s="238" t="s">
        <v>146</v>
      </c>
    </row>
    <row r="1964" s="226" customFormat="true" ht="12.8" hidden="false" customHeight="false" outlineLevel="0" collapsed="false">
      <c r="B1964" s="227"/>
      <c r="C1964" s="228"/>
      <c r="D1964" s="229" t="s">
        <v>154</v>
      </c>
      <c r="E1964" s="230"/>
      <c r="F1964" s="231" t="s">
        <v>2625</v>
      </c>
      <c r="G1964" s="228"/>
      <c r="H1964" s="232" t="n">
        <v>-0.49</v>
      </c>
      <c r="I1964" s="233"/>
      <c r="J1964" s="228"/>
      <c r="K1964" s="228"/>
      <c r="L1964" s="234"/>
      <c r="M1964" s="235"/>
      <c r="N1964" s="236"/>
      <c r="O1964" s="236"/>
      <c r="P1964" s="236"/>
      <c r="Q1964" s="236"/>
      <c r="R1964" s="236"/>
      <c r="S1964" s="236"/>
      <c r="T1964" s="237"/>
      <c r="AT1964" s="238" t="s">
        <v>154</v>
      </c>
      <c r="AU1964" s="238" t="s">
        <v>85</v>
      </c>
      <c r="AV1964" s="226" t="s">
        <v>85</v>
      </c>
      <c r="AW1964" s="226" t="s">
        <v>31</v>
      </c>
      <c r="AX1964" s="226" t="s">
        <v>75</v>
      </c>
      <c r="AY1964" s="238" t="s">
        <v>146</v>
      </c>
    </row>
    <row r="1965" s="226" customFormat="true" ht="12.8" hidden="false" customHeight="false" outlineLevel="0" collapsed="false">
      <c r="B1965" s="227"/>
      <c r="C1965" s="228"/>
      <c r="D1965" s="229" t="s">
        <v>154</v>
      </c>
      <c r="E1965" s="230"/>
      <c r="F1965" s="231" t="s">
        <v>2626</v>
      </c>
      <c r="G1965" s="228"/>
      <c r="H1965" s="232" t="n">
        <v>0.35</v>
      </c>
      <c r="I1965" s="233"/>
      <c r="J1965" s="228"/>
      <c r="K1965" s="228"/>
      <c r="L1965" s="234"/>
      <c r="M1965" s="235"/>
      <c r="N1965" s="236"/>
      <c r="O1965" s="236"/>
      <c r="P1965" s="236"/>
      <c r="Q1965" s="236"/>
      <c r="R1965" s="236"/>
      <c r="S1965" s="236"/>
      <c r="T1965" s="237"/>
      <c r="AT1965" s="238" t="s">
        <v>154</v>
      </c>
      <c r="AU1965" s="238" t="s">
        <v>85</v>
      </c>
      <c r="AV1965" s="226" t="s">
        <v>85</v>
      </c>
      <c r="AW1965" s="226" t="s">
        <v>31</v>
      </c>
      <c r="AX1965" s="226" t="s">
        <v>75</v>
      </c>
      <c r="AY1965" s="238" t="s">
        <v>146</v>
      </c>
    </row>
    <row r="1966" s="226" customFormat="true" ht="12.8" hidden="false" customHeight="false" outlineLevel="0" collapsed="false">
      <c r="B1966" s="227"/>
      <c r="C1966" s="228"/>
      <c r="D1966" s="229" t="s">
        <v>154</v>
      </c>
      <c r="E1966" s="230"/>
      <c r="F1966" s="231" t="s">
        <v>2627</v>
      </c>
      <c r="G1966" s="228"/>
      <c r="H1966" s="232" t="n">
        <v>0.35</v>
      </c>
      <c r="I1966" s="233"/>
      <c r="J1966" s="228"/>
      <c r="K1966" s="228"/>
      <c r="L1966" s="234"/>
      <c r="M1966" s="235"/>
      <c r="N1966" s="236"/>
      <c r="O1966" s="236"/>
      <c r="P1966" s="236"/>
      <c r="Q1966" s="236"/>
      <c r="R1966" s="236"/>
      <c r="S1966" s="236"/>
      <c r="T1966" s="237"/>
      <c r="AT1966" s="238" t="s">
        <v>154</v>
      </c>
      <c r="AU1966" s="238" t="s">
        <v>85</v>
      </c>
      <c r="AV1966" s="226" t="s">
        <v>85</v>
      </c>
      <c r="AW1966" s="226" t="s">
        <v>31</v>
      </c>
      <c r="AX1966" s="226" t="s">
        <v>75</v>
      </c>
      <c r="AY1966" s="238" t="s">
        <v>146</v>
      </c>
    </row>
    <row r="1967" s="226" customFormat="true" ht="12.8" hidden="false" customHeight="false" outlineLevel="0" collapsed="false">
      <c r="B1967" s="227"/>
      <c r="C1967" s="228"/>
      <c r="D1967" s="229" t="s">
        <v>154</v>
      </c>
      <c r="E1967" s="230"/>
      <c r="F1967" s="231" t="s">
        <v>2628</v>
      </c>
      <c r="G1967" s="228"/>
      <c r="H1967" s="232" t="n">
        <v>11.88</v>
      </c>
      <c r="I1967" s="233"/>
      <c r="J1967" s="228"/>
      <c r="K1967" s="228"/>
      <c r="L1967" s="234"/>
      <c r="M1967" s="235"/>
      <c r="N1967" s="236"/>
      <c r="O1967" s="236"/>
      <c r="P1967" s="236"/>
      <c r="Q1967" s="236"/>
      <c r="R1967" s="236"/>
      <c r="S1967" s="236"/>
      <c r="T1967" s="237"/>
      <c r="AT1967" s="238" t="s">
        <v>154</v>
      </c>
      <c r="AU1967" s="238" t="s">
        <v>85</v>
      </c>
      <c r="AV1967" s="226" t="s">
        <v>85</v>
      </c>
      <c r="AW1967" s="226" t="s">
        <v>31</v>
      </c>
      <c r="AX1967" s="226" t="s">
        <v>75</v>
      </c>
      <c r="AY1967" s="238" t="s">
        <v>146</v>
      </c>
    </row>
    <row r="1968" s="226" customFormat="true" ht="12.8" hidden="false" customHeight="false" outlineLevel="0" collapsed="false">
      <c r="B1968" s="227"/>
      <c r="C1968" s="228"/>
      <c r="D1968" s="229" t="s">
        <v>154</v>
      </c>
      <c r="E1968" s="230"/>
      <c r="F1968" s="231" t="s">
        <v>2629</v>
      </c>
      <c r="G1968" s="228"/>
      <c r="H1968" s="232" t="n">
        <v>40.488</v>
      </c>
      <c r="I1968" s="233"/>
      <c r="J1968" s="228"/>
      <c r="K1968" s="228"/>
      <c r="L1968" s="234"/>
      <c r="M1968" s="235"/>
      <c r="N1968" s="236"/>
      <c r="O1968" s="236"/>
      <c r="P1968" s="236"/>
      <c r="Q1968" s="236"/>
      <c r="R1968" s="236"/>
      <c r="S1968" s="236"/>
      <c r="T1968" s="237"/>
      <c r="AT1968" s="238" t="s">
        <v>154</v>
      </c>
      <c r="AU1968" s="238" t="s">
        <v>85</v>
      </c>
      <c r="AV1968" s="226" t="s">
        <v>85</v>
      </c>
      <c r="AW1968" s="226" t="s">
        <v>31</v>
      </c>
      <c r="AX1968" s="226" t="s">
        <v>75</v>
      </c>
      <c r="AY1968" s="238" t="s">
        <v>146</v>
      </c>
    </row>
    <row r="1969" s="226" customFormat="true" ht="12.8" hidden="false" customHeight="false" outlineLevel="0" collapsed="false">
      <c r="B1969" s="227"/>
      <c r="C1969" s="228"/>
      <c r="D1969" s="229" t="s">
        <v>154</v>
      </c>
      <c r="E1969" s="230"/>
      <c r="F1969" s="231" t="s">
        <v>784</v>
      </c>
      <c r="G1969" s="228"/>
      <c r="H1969" s="232" t="n">
        <v>-3.152</v>
      </c>
      <c r="I1969" s="233"/>
      <c r="J1969" s="228"/>
      <c r="K1969" s="228"/>
      <c r="L1969" s="234"/>
      <c r="M1969" s="235"/>
      <c r="N1969" s="236"/>
      <c r="O1969" s="236"/>
      <c r="P1969" s="236"/>
      <c r="Q1969" s="236"/>
      <c r="R1969" s="236"/>
      <c r="S1969" s="236"/>
      <c r="T1969" s="237"/>
      <c r="AT1969" s="238" t="s">
        <v>154</v>
      </c>
      <c r="AU1969" s="238" t="s">
        <v>85</v>
      </c>
      <c r="AV1969" s="226" t="s">
        <v>85</v>
      </c>
      <c r="AW1969" s="226" t="s">
        <v>31</v>
      </c>
      <c r="AX1969" s="226" t="s">
        <v>75</v>
      </c>
      <c r="AY1969" s="238" t="s">
        <v>146</v>
      </c>
    </row>
    <row r="1970" s="251" customFormat="true" ht="12.8" hidden="false" customHeight="false" outlineLevel="0" collapsed="false">
      <c r="B1970" s="252"/>
      <c r="C1970" s="253"/>
      <c r="D1970" s="229" t="s">
        <v>154</v>
      </c>
      <c r="E1970" s="254"/>
      <c r="F1970" s="255" t="s">
        <v>2630</v>
      </c>
      <c r="G1970" s="253"/>
      <c r="H1970" s="256" t="n">
        <v>100.559</v>
      </c>
      <c r="I1970" s="257"/>
      <c r="J1970" s="253"/>
      <c r="K1970" s="253"/>
      <c r="L1970" s="258"/>
      <c r="M1970" s="259"/>
      <c r="N1970" s="260"/>
      <c r="O1970" s="260"/>
      <c r="P1970" s="260"/>
      <c r="Q1970" s="260"/>
      <c r="R1970" s="260"/>
      <c r="S1970" s="260"/>
      <c r="T1970" s="261"/>
      <c r="AT1970" s="262" t="s">
        <v>154</v>
      </c>
      <c r="AU1970" s="262" t="s">
        <v>85</v>
      </c>
      <c r="AV1970" s="251" t="s">
        <v>160</v>
      </c>
      <c r="AW1970" s="251" t="s">
        <v>31</v>
      </c>
      <c r="AX1970" s="251" t="s">
        <v>75</v>
      </c>
      <c r="AY1970" s="262" t="s">
        <v>146</v>
      </c>
    </row>
    <row r="1971" s="226" customFormat="true" ht="12.8" hidden="false" customHeight="false" outlineLevel="0" collapsed="false">
      <c r="B1971" s="227"/>
      <c r="C1971" s="228"/>
      <c r="D1971" s="229" t="s">
        <v>154</v>
      </c>
      <c r="E1971" s="230"/>
      <c r="F1971" s="231" t="s">
        <v>2631</v>
      </c>
      <c r="G1971" s="228"/>
      <c r="H1971" s="232" t="n">
        <v>13.797</v>
      </c>
      <c r="I1971" s="233"/>
      <c r="J1971" s="228"/>
      <c r="K1971" s="228"/>
      <c r="L1971" s="234"/>
      <c r="M1971" s="235"/>
      <c r="N1971" s="236"/>
      <c r="O1971" s="236"/>
      <c r="P1971" s="236"/>
      <c r="Q1971" s="236"/>
      <c r="R1971" s="236"/>
      <c r="S1971" s="236"/>
      <c r="T1971" s="237"/>
      <c r="AT1971" s="238" t="s">
        <v>154</v>
      </c>
      <c r="AU1971" s="238" t="s">
        <v>85</v>
      </c>
      <c r="AV1971" s="226" t="s">
        <v>85</v>
      </c>
      <c r="AW1971" s="226" t="s">
        <v>31</v>
      </c>
      <c r="AX1971" s="226" t="s">
        <v>75</v>
      </c>
      <c r="AY1971" s="238" t="s">
        <v>146</v>
      </c>
    </row>
    <row r="1972" s="226" customFormat="true" ht="12.8" hidden="false" customHeight="false" outlineLevel="0" collapsed="false">
      <c r="B1972" s="227"/>
      <c r="C1972" s="228"/>
      <c r="D1972" s="229" t="s">
        <v>154</v>
      </c>
      <c r="E1972" s="230"/>
      <c r="F1972" s="231" t="s">
        <v>2632</v>
      </c>
      <c r="G1972" s="228"/>
      <c r="H1972" s="232" t="n">
        <v>40.488</v>
      </c>
      <c r="I1972" s="233"/>
      <c r="J1972" s="228"/>
      <c r="K1972" s="228"/>
      <c r="L1972" s="234"/>
      <c r="M1972" s="235"/>
      <c r="N1972" s="236"/>
      <c r="O1972" s="236"/>
      <c r="P1972" s="236"/>
      <c r="Q1972" s="236"/>
      <c r="R1972" s="236"/>
      <c r="S1972" s="236"/>
      <c r="T1972" s="237"/>
      <c r="AT1972" s="238" t="s">
        <v>154</v>
      </c>
      <c r="AU1972" s="238" t="s">
        <v>85</v>
      </c>
      <c r="AV1972" s="226" t="s">
        <v>85</v>
      </c>
      <c r="AW1972" s="226" t="s">
        <v>31</v>
      </c>
      <c r="AX1972" s="226" t="s">
        <v>75</v>
      </c>
      <c r="AY1972" s="238" t="s">
        <v>146</v>
      </c>
    </row>
    <row r="1973" s="226" customFormat="true" ht="12.8" hidden="false" customHeight="false" outlineLevel="0" collapsed="false">
      <c r="B1973" s="227"/>
      <c r="C1973" s="228"/>
      <c r="D1973" s="229" t="s">
        <v>154</v>
      </c>
      <c r="E1973" s="230"/>
      <c r="F1973" s="231" t="s">
        <v>784</v>
      </c>
      <c r="G1973" s="228"/>
      <c r="H1973" s="232" t="n">
        <v>-3.152</v>
      </c>
      <c r="I1973" s="233"/>
      <c r="J1973" s="228"/>
      <c r="K1973" s="228"/>
      <c r="L1973" s="234"/>
      <c r="M1973" s="235"/>
      <c r="N1973" s="236"/>
      <c r="O1973" s="236"/>
      <c r="P1973" s="236"/>
      <c r="Q1973" s="236"/>
      <c r="R1973" s="236"/>
      <c r="S1973" s="236"/>
      <c r="T1973" s="237"/>
      <c r="AT1973" s="238" t="s">
        <v>154</v>
      </c>
      <c r="AU1973" s="238" t="s">
        <v>85</v>
      </c>
      <c r="AV1973" s="226" t="s">
        <v>85</v>
      </c>
      <c r="AW1973" s="226" t="s">
        <v>31</v>
      </c>
      <c r="AX1973" s="226" t="s">
        <v>75</v>
      </c>
      <c r="AY1973" s="238" t="s">
        <v>146</v>
      </c>
    </row>
    <row r="1974" s="226" customFormat="true" ht="12.8" hidden="false" customHeight="false" outlineLevel="0" collapsed="false">
      <c r="B1974" s="227"/>
      <c r="C1974" s="228"/>
      <c r="D1974" s="229" t="s">
        <v>154</v>
      </c>
      <c r="E1974" s="230"/>
      <c r="F1974" s="231" t="s">
        <v>2633</v>
      </c>
      <c r="G1974" s="228"/>
      <c r="H1974" s="232" t="n">
        <v>-0.49</v>
      </c>
      <c r="I1974" s="233"/>
      <c r="J1974" s="228"/>
      <c r="K1974" s="228"/>
      <c r="L1974" s="234"/>
      <c r="M1974" s="235"/>
      <c r="N1974" s="236"/>
      <c r="O1974" s="236"/>
      <c r="P1974" s="236"/>
      <c r="Q1974" s="236"/>
      <c r="R1974" s="236"/>
      <c r="S1974" s="236"/>
      <c r="T1974" s="237"/>
      <c r="AT1974" s="238" t="s">
        <v>154</v>
      </c>
      <c r="AU1974" s="238" t="s">
        <v>85</v>
      </c>
      <c r="AV1974" s="226" t="s">
        <v>85</v>
      </c>
      <c r="AW1974" s="226" t="s">
        <v>31</v>
      </c>
      <c r="AX1974" s="226" t="s">
        <v>75</v>
      </c>
      <c r="AY1974" s="238" t="s">
        <v>146</v>
      </c>
    </row>
    <row r="1975" s="226" customFormat="true" ht="12.8" hidden="false" customHeight="false" outlineLevel="0" collapsed="false">
      <c r="B1975" s="227"/>
      <c r="C1975" s="228"/>
      <c r="D1975" s="229" t="s">
        <v>154</v>
      </c>
      <c r="E1975" s="230"/>
      <c r="F1975" s="231" t="s">
        <v>2626</v>
      </c>
      <c r="G1975" s="228"/>
      <c r="H1975" s="232" t="n">
        <v>0.35</v>
      </c>
      <c r="I1975" s="233"/>
      <c r="J1975" s="228"/>
      <c r="K1975" s="228"/>
      <c r="L1975" s="234"/>
      <c r="M1975" s="235"/>
      <c r="N1975" s="236"/>
      <c r="O1975" s="236"/>
      <c r="P1975" s="236"/>
      <c r="Q1975" s="236"/>
      <c r="R1975" s="236"/>
      <c r="S1975" s="236"/>
      <c r="T1975" s="237"/>
      <c r="AT1975" s="238" t="s">
        <v>154</v>
      </c>
      <c r="AU1975" s="238" t="s">
        <v>85</v>
      </c>
      <c r="AV1975" s="226" t="s">
        <v>85</v>
      </c>
      <c r="AW1975" s="226" t="s">
        <v>31</v>
      </c>
      <c r="AX1975" s="226" t="s">
        <v>75</v>
      </c>
      <c r="AY1975" s="238" t="s">
        <v>146</v>
      </c>
    </row>
    <row r="1976" s="226" customFormat="true" ht="12.8" hidden="false" customHeight="false" outlineLevel="0" collapsed="false">
      <c r="B1976" s="227"/>
      <c r="C1976" s="228"/>
      <c r="D1976" s="229" t="s">
        <v>154</v>
      </c>
      <c r="E1976" s="230"/>
      <c r="F1976" s="231" t="s">
        <v>2627</v>
      </c>
      <c r="G1976" s="228"/>
      <c r="H1976" s="232" t="n">
        <v>0.35</v>
      </c>
      <c r="I1976" s="233"/>
      <c r="J1976" s="228"/>
      <c r="K1976" s="228"/>
      <c r="L1976" s="234"/>
      <c r="M1976" s="235"/>
      <c r="N1976" s="236"/>
      <c r="O1976" s="236"/>
      <c r="P1976" s="236"/>
      <c r="Q1976" s="236"/>
      <c r="R1976" s="236"/>
      <c r="S1976" s="236"/>
      <c r="T1976" s="237"/>
      <c r="AT1976" s="238" t="s">
        <v>154</v>
      </c>
      <c r="AU1976" s="238" t="s">
        <v>85</v>
      </c>
      <c r="AV1976" s="226" t="s">
        <v>85</v>
      </c>
      <c r="AW1976" s="226" t="s">
        <v>31</v>
      </c>
      <c r="AX1976" s="226" t="s">
        <v>75</v>
      </c>
      <c r="AY1976" s="238" t="s">
        <v>146</v>
      </c>
    </row>
    <row r="1977" s="226" customFormat="true" ht="12.8" hidden="false" customHeight="false" outlineLevel="0" collapsed="false">
      <c r="B1977" s="227"/>
      <c r="C1977" s="228"/>
      <c r="D1977" s="229" t="s">
        <v>154</v>
      </c>
      <c r="E1977" s="230"/>
      <c r="F1977" s="231" t="s">
        <v>2634</v>
      </c>
      <c r="G1977" s="228"/>
      <c r="H1977" s="232" t="n">
        <v>11.88</v>
      </c>
      <c r="I1977" s="233"/>
      <c r="J1977" s="228"/>
      <c r="K1977" s="228"/>
      <c r="L1977" s="234"/>
      <c r="M1977" s="235"/>
      <c r="N1977" s="236"/>
      <c r="O1977" s="236"/>
      <c r="P1977" s="236"/>
      <c r="Q1977" s="236"/>
      <c r="R1977" s="236"/>
      <c r="S1977" s="236"/>
      <c r="T1977" s="237"/>
      <c r="AT1977" s="238" t="s">
        <v>154</v>
      </c>
      <c r="AU1977" s="238" t="s">
        <v>85</v>
      </c>
      <c r="AV1977" s="226" t="s">
        <v>85</v>
      </c>
      <c r="AW1977" s="226" t="s">
        <v>31</v>
      </c>
      <c r="AX1977" s="226" t="s">
        <v>75</v>
      </c>
      <c r="AY1977" s="238" t="s">
        <v>146</v>
      </c>
    </row>
    <row r="1978" s="226" customFormat="true" ht="12.8" hidden="false" customHeight="false" outlineLevel="0" collapsed="false">
      <c r="B1978" s="227"/>
      <c r="C1978" s="228"/>
      <c r="D1978" s="229" t="s">
        <v>154</v>
      </c>
      <c r="E1978" s="230"/>
      <c r="F1978" s="231" t="s">
        <v>2635</v>
      </c>
      <c r="G1978" s="228"/>
      <c r="H1978" s="232" t="n">
        <v>40.488</v>
      </c>
      <c r="I1978" s="233"/>
      <c r="J1978" s="228"/>
      <c r="K1978" s="228"/>
      <c r="L1978" s="234"/>
      <c r="M1978" s="235"/>
      <c r="N1978" s="236"/>
      <c r="O1978" s="236"/>
      <c r="P1978" s="236"/>
      <c r="Q1978" s="236"/>
      <c r="R1978" s="236"/>
      <c r="S1978" s="236"/>
      <c r="T1978" s="237"/>
      <c r="AT1978" s="238" t="s">
        <v>154</v>
      </c>
      <c r="AU1978" s="238" t="s">
        <v>85</v>
      </c>
      <c r="AV1978" s="226" t="s">
        <v>85</v>
      </c>
      <c r="AW1978" s="226" t="s">
        <v>31</v>
      </c>
      <c r="AX1978" s="226" t="s">
        <v>75</v>
      </c>
      <c r="AY1978" s="238" t="s">
        <v>146</v>
      </c>
    </row>
    <row r="1979" s="226" customFormat="true" ht="12.8" hidden="false" customHeight="false" outlineLevel="0" collapsed="false">
      <c r="B1979" s="227"/>
      <c r="C1979" s="228"/>
      <c r="D1979" s="229" t="s">
        <v>154</v>
      </c>
      <c r="E1979" s="230"/>
      <c r="F1979" s="231" t="s">
        <v>784</v>
      </c>
      <c r="G1979" s="228"/>
      <c r="H1979" s="232" t="n">
        <v>-3.152</v>
      </c>
      <c r="I1979" s="233"/>
      <c r="J1979" s="228"/>
      <c r="K1979" s="228"/>
      <c r="L1979" s="234"/>
      <c r="M1979" s="235"/>
      <c r="N1979" s="236"/>
      <c r="O1979" s="236"/>
      <c r="P1979" s="236"/>
      <c r="Q1979" s="236"/>
      <c r="R1979" s="236"/>
      <c r="S1979" s="236"/>
      <c r="T1979" s="237"/>
      <c r="AT1979" s="238" t="s">
        <v>154</v>
      </c>
      <c r="AU1979" s="238" t="s">
        <v>85</v>
      </c>
      <c r="AV1979" s="226" t="s">
        <v>85</v>
      </c>
      <c r="AW1979" s="226" t="s">
        <v>31</v>
      </c>
      <c r="AX1979" s="226" t="s">
        <v>75</v>
      </c>
      <c r="AY1979" s="238" t="s">
        <v>146</v>
      </c>
    </row>
    <row r="1980" s="251" customFormat="true" ht="12.8" hidden="false" customHeight="false" outlineLevel="0" collapsed="false">
      <c r="B1980" s="252"/>
      <c r="C1980" s="253"/>
      <c r="D1980" s="229" t="s">
        <v>154</v>
      </c>
      <c r="E1980" s="254"/>
      <c r="F1980" s="255" t="s">
        <v>2636</v>
      </c>
      <c r="G1980" s="253"/>
      <c r="H1980" s="256" t="n">
        <v>100.559</v>
      </c>
      <c r="I1980" s="257"/>
      <c r="J1980" s="253"/>
      <c r="K1980" s="253"/>
      <c r="L1980" s="258"/>
      <c r="M1980" s="259"/>
      <c r="N1980" s="260"/>
      <c r="O1980" s="260"/>
      <c r="P1980" s="260"/>
      <c r="Q1980" s="260"/>
      <c r="R1980" s="260"/>
      <c r="S1980" s="260"/>
      <c r="T1980" s="261"/>
      <c r="AT1980" s="262" t="s">
        <v>154</v>
      </c>
      <c r="AU1980" s="262" t="s">
        <v>85</v>
      </c>
      <c r="AV1980" s="251" t="s">
        <v>160</v>
      </c>
      <c r="AW1980" s="251" t="s">
        <v>31</v>
      </c>
      <c r="AX1980" s="251" t="s">
        <v>75</v>
      </c>
      <c r="AY1980" s="262" t="s">
        <v>146</v>
      </c>
    </row>
    <row r="1981" s="226" customFormat="true" ht="12.8" hidden="false" customHeight="false" outlineLevel="0" collapsed="false">
      <c r="B1981" s="227"/>
      <c r="C1981" s="228"/>
      <c r="D1981" s="229" t="s">
        <v>154</v>
      </c>
      <c r="E1981" s="230"/>
      <c r="F1981" s="231" t="s">
        <v>2637</v>
      </c>
      <c r="G1981" s="228"/>
      <c r="H1981" s="232" t="n">
        <v>5.67</v>
      </c>
      <c r="I1981" s="233"/>
      <c r="J1981" s="228"/>
      <c r="K1981" s="228"/>
      <c r="L1981" s="234"/>
      <c r="M1981" s="235"/>
      <c r="N1981" s="236"/>
      <c r="O1981" s="236"/>
      <c r="P1981" s="236"/>
      <c r="Q1981" s="236"/>
      <c r="R1981" s="236"/>
      <c r="S1981" s="236"/>
      <c r="T1981" s="237"/>
      <c r="AT1981" s="238" t="s">
        <v>154</v>
      </c>
      <c r="AU1981" s="238" t="s">
        <v>85</v>
      </c>
      <c r="AV1981" s="226" t="s">
        <v>85</v>
      </c>
      <c r="AW1981" s="226" t="s">
        <v>31</v>
      </c>
      <c r="AX1981" s="226" t="s">
        <v>75</v>
      </c>
      <c r="AY1981" s="238" t="s">
        <v>146</v>
      </c>
    </row>
    <row r="1982" s="226" customFormat="true" ht="12.8" hidden="false" customHeight="false" outlineLevel="0" collapsed="false">
      <c r="B1982" s="227"/>
      <c r="C1982" s="228"/>
      <c r="D1982" s="229" t="s">
        <v>154</v>
      </c>
      <c r="E1982" s="230"/>
      <c r="F1982" s="231" t="s">
        <v>2638</v>
      </c>
      <c r="G1982" s="228"/>
      <c r="H1982" s="232" t="n">
        <v>22.638</v>
      </c>
      <c r="I1982" s="233"/>
      <c r="J1982" s="228"/>
      <c r="K1982" s="228"/>
      <c r="L1982" s="234"/>
      <c r="M1982" s="235"/>
      <c r="N1982" s="236"/>
      <c r="O1982" s="236"/>
      <c r="P1982" s="236"/>
      <c r="Q1982" s="236"/>
      <c r="R1982" s="236"/>
      <c r="S1982" s="236"/>
      <c r="T1982" s="237"/>
      <c r="AT1982" s="238" t="s">
        <v>154</v>
      </c>
      <c r="AU1982" s="238" t="s">
        <v>85</v>
      </c>
      <c r="AV1982" s="226" t="s">
        <v>85</v>
      </c>
      <c r="AW1982" s="226" t="s">
        <v>31</v>
      </c>
      <c r="AX1982" s="226" t="s">
        <v>75</v>
      </c>
      <c r="AY1982" s="238" t="s">
        <v>146</v>
      </c>
    </row>
    <row r="1983" s="226" customFormat="true" ht="12.8" hidden="false" customHeight="false" outlineLevel="0" collapsed="false">
      <c r="B1983" s="227"/>
      <c r="C1983" s="228"/>
      <c r="D1983" s="229" t="s">
        <v>154</v>
      </c>
      <c r="E1983" s="230"/>
      <c r="F1983" s="231" t="s">
        <v>444</v>
      </c>
      <c r="G1983" s="228"/>
      <c r="H1983" s="232" t="n">
        <v>-1.576</v>
      </c>
      <c r="I1983" s="233"/>
      <c r="J1983" s="228"/>
      <c r="K1983" s="228"/>
      <c r="L1983" s="234"/>
      <c r="M1983" s="235"/>
      <c r="N1983" s="236"/>
      <c r="O1983" s="236"/>
      <c r="P1983" s="236"/>
      <c r="Q1983" s="236"/>
      <c r="R1983" s="236"/>
      <c r="S1983" s="236"/>
      <c r="T1983" s="237"/>
      <c r="AT1983" s="238" t="s">
        <v>154</v>
      </c>
      <c r="AU1983" s="238" t="s">
        <v>85</v>
      </c>
      <c r="AV1983" s="226" t="s">
        <v>85</v>
      </c>
      <c r="AW1983" s="226" t="s">
        <v>31</v>
      </c>
      <c r="AX1983" s="226" t="s">
        <v>75</v>
      </c>
      <c r="AY1983" s="238" t="s">
        <v>146</v>
      </c>
    </row>
    <row r="1984" s="226" customFormat="true" ht="12.8" hidden="false" customHeight="false" outlineLevel="0" collapsed="false">
      <c r="B1984" s="227"/>
      <c r="C1984" s="228"/>
      <c r="D1984" s="229" t="s">
        <v>154</v>
      </c>
      <c r="E1984" s="230"/>
      <c r="F1984" s="231" t="s">
        <v>2639</v>
      </c>
      <c r="G1984" s="228"/>
      <c r="H1984" s="232" t="n">
        <v>-0.245</v>
      </c>
      <c r="I1984" s="233"/>
      <c r="J1984" s="228"/>
      <c r="K1984" s="228"/>
      <c r="L1984" s="234"/>
      <c r="M1984" s="235"/>
      <c r="N1984" s="236"/>
      <c r="O1984" s="236"/>
      <c r="P1984" s="236"/>
      <c r="Q1984" s="236"/>
      <c r="R1984" s="236"/>
      <c r="S1984" s="236"/>
      <c r="T1984" s="237"/>
      <c r="AT1984" s="238" t="s">
        <v>154</v>
      </c>
      <c r="AU1984" s="238" t="s">
        <v>85</v>
      </c>
      <c r="AV1984" s="226" t="s">
        <v>85</v>
      </c>
      <c r="AW1984" s="226" t="s">
        <v>31</v>
      </c>
      <c r="AX1984" s="226" t="s">
        <v>75</v>
      </c>
      <c r="AY1984" s="238" t="s">
        <v>146</v>
      </c>
    </row>
    <row r="1985" s="226" customFormat="true" ht="12.8" hidden="false" customHeight="false" outlineLevel="0" collapsed="false">
      <c r="B1985" s="227"/>
      <c r="C1985" s="228"/>
      <c r="D1985" s="229" t="s">
        <v>154</v>
      </c>
      <c r="E1985" s="230"/>
      <c r="F1985" s="231" t="s">
        <v>2640</v>
      </c>
      <c r="G1985" s="228"/>
      <c r="H1985" s="232" t="n">
        <v>0.175</v>
      </c>
      <c r="I1985" s="233"/>
      <c r="J1985" s="228"/>
      <c r="K1985" s="228"/>
      <c r="L1985" s="234"/>
      <c r="M1985" s="235"/>
      <c r="N1985" s="236"/>
      <c r="O1985" s="236"/>
      <c r="P1985" s="236"/>
      <c r="Q1985" s="236"/>
      <c r="R1985" s="236"/>
      <c r="S1985" s="236"/>
      <c r="T1985" s="237"/>
      <c r="AT1985" s="238" t="s">
        <v>154</v>
      </c>
      <c r="AU1985" s="238" t="s">
        <v>85</v>
      </c>
      <c r="AV1985" s="226" t="s">
        <v>85</v>
      </c>
      <c r="AW1985" s="226" t="s">
        <v>31</v>
      </c>
      <c r="AX1985" s="226" t="s">
        <v>75</v>
      </c>
      <c r="AY1985" s="238" t="s">
        <v>146</v>
      </c>
    </row>
    <row r="1986" s="226" customFormat="true" ht="12.8" hidden="false" customHeight="false" outlineLevel="0" collapsed="false">
      <c r="B1986" s="227"/>
      <c r="C1986" s="228"/>
      <c r="D1986" s="229" t="s">
        <v>154</v>
      </c>
      <c r="E1986" s="230"/>
      <c r="F1986" s="231" t="s">
        <v>2641</v>
      </c>
      <c r="G1986" s="228"/>
      <c r="H1986" s="232" t="n">
        <v>0.175</v>
      </c>
      <c r="I1986" s="233"/>
      <c r="J1986" s="228"/>
      <c r="K1986" s="228"/>
      <c r="L1986" s="234"/>
      <c r="M1986" s="235"/>
      <c r="N1986" s="236"/>
      <c r="O1986" s="236"/>
      <c r="P1986" s="236"/>
      <c r="Q1986" s="236"/>
      <c r="R1986" s="236"/>
      <c r="S1986" s="236"/>
      <c r="T1986" s="237"/>
      <c r="AT1986" s="238" t="s">
        <v>154</v>
      </c>
      <c r="AU1986" s="238" t="s">
        <v>85</v>
      </c>
      <c r="AV1986" s="226" t="s">
        <v>85</v>
      </c>
      <c r="AW1986" s="226" t="s">
        <v>31</v>
      </c>
      <c r="AX1986" s="226" t="s">
        <v>75</v>
      </c>
      <c r="AY1986" s="238" t="s">
        <v>146</v>
      </c>
    </row>
    <row r="1987" s="226" customFormat="true" ht="12.8" hidden="false" customHeight="false" outlineLevel="0" collapsed="false">
      <c r="B1987" s="227"/>
      <c r="C1987" s="228"/>
      <c r="D1987" s="229" t="s">
        <v>154</v>
      </c>
      <c r="E1987" s="230"/>
      <c r="F1987" s="231" t="s">
        <v>2642</v>
      </c>
      <c r="G1987" s="228"/>
      <c r="H1987" s="232" t="n">
        <v>4.455</v>
      </c>
      <c r="I1987" s="233"/>
      <c r="J1987" s="228"/>
      <c r="K1987" s="228"/>
      <c r="L1987" s="234"/>
      <c r="M1987" s="235"/>
      <c r="N1987" s="236"/>
      <c r="O1987" s="236"/>
      <c r="P1987" s="236"/>
      <c r="Q1987" s="236"/>
      <c r="R1987" s="236"/>
      <c r="S1987" s="236"/>
      <c r="T1987" s="237"/>
      <c r="AT1987" s="238" t="s">
        <v>154</v>
      </c>
      <c r="AU1987" s="238" t="s">
        <v>85</v>
      </c>
      <c r="AV1987" s="226" t="s">
        <v>85</v>
      </c>
      <c r="AW1987" s="226" t="s">
        <v>31</v>
      </c>
      <c r="AX1987" s="226" t="s">
        <v>75</v>
      </c>
      <c r="AY1987" s="238" t="s">
        <v>146</v>
      </c>
    </row>
    <row r="1988" s="226" customFormat="true" ht="12.8" hidden="false" customHeight="false" outlineLevel="0" collapsed="false">
      <c r="B1988" s="227"/>
      <c r="C1988" s="228"/>
      <c r="D1988" s="229" t="s">
        <v>154</v>
      </c>
      <c r="E1988" s="230"/>
      <c r="F1988" s="231" t="s">
        <v>2643</v>
      </c>
      <c r="G1988" s="228"/>
      <c r="H1988" s="232" t="n">
        <v>22.596</v>
      </c>
      <c r="I1988" s="233"/>
      <c r="J1988" s="228"/>
      <c r="K1988" s="228"/>
      <c r="L1988" s="234"/>
      <c r="M1988" s="235"/>
      <c r="N1988" s="236"/>
      <c r="O1988" s="236"/>
      <c r="P1988" s="236"/>
      <c r="Q1988" s="236"/>
      <c r="R1988" s="236"/>
      <c r="S1988" s="236"/>
      <c r="T1988" s="237"/>
      <c r="AT1988" s="238" t="s">
        <v>154</v>
      </c>
      <c r="AU1988" s="238" t="s">
        <v>85</v>
      </c>
      <c r="AV1988" s="226" t="s">
        <v>85</v>
      </c>
      <c r="AW1988" s="226" t="s">
        <v>31</v>
      </c>
      <c r="AX1988" s="226" t="s">
        <v>75</v>
      </c>
      <c r="AY1988" s="238" t="s">
        <v>146</v>
      </c>
    </row>
    <row r="1989" s="226" customFormat="true" ht="12.8" hidden="false" customHeight="false" outlineLevel="0" collapsed="false">
      <c r="B1989" s="227"/>
      <c r="C1989" s="228"/>
      <c r="D1989" s="229" t="s">
        <v>154</v>
      </c>
      <c r="E1989" s="230"/>
      <c r="F1989" s="231" t="s">
        <v>444</v>
      </c>
      <c r="G1989" s="228"/>
      <c r="H1989" s="232" t="n">
        <v>-1.576</v>
      </c>
      <c r="I1989" s="233"/>
      <c r="J1989" s="228"/>
      <c r="K1989" s="228"/>
      <c r="L1989" s="234"/>
      <c r="M1989" s="235"/>
      <c r="N1989" s="236"/>
      <c r="O1989" s="236"/>
      <c r="P1989" s="236"/>
      <c r="Q1989" s="236"/>
      <c r="R1989" s="236"/>
      <c r="S1989" s="236"/>
      <c r="T1989" s="237"/>
      <c r="AT1989" s="238" t="s">
        <v>154</v>
      </c>
      <c r="AU1989" s="238" t="s">
        <v>85</v>
      </c>
      <c r="AV1989" s="226" t="s">
        <v>85</v>
      </c>
      <c r="AW1989" s="226" t="s">
        <v>31</v>
      </c>
      <c r="AX1989" s="226" t="s">
        <v>75</v>
      </c>
      <c r="AY1989" s="238" t="s">
        <v>146</v>
      </c>
    </row>
    <row r="1990" s="251" customFormat="true" ht="12.8" hidden="false" customHeight="false" outlineLevel="0" collapsed="false">
      <c r="B1990" s="252"/>
      <c r="C1990" s="253"/>
      <c r="D1990" s="229" t="s">
        <v>154</v>
      </c>
      <c r="E1990" s="254"/>
      <c r="F1990" s="255" t="s">
        <v>2644</v>
      </c>
      <c r="G1990" s="253"/>
      <c r="H1990" s="256" t="n">
        <v>52.312</v>
      </c>
      <c r="I1990" s="257"/>
      <c r="J1990" s="253"/>
      <c r="K1990" s="253"/>
      <c r="L1990" s="258"/>
      <c r="M1990" s="259"/>
      <c r="N1990" s="260"/>
      <c r="O1990" s="260"/>
      <c r="P1990" s="260"/>
      <c r="Q1990" s="260"/>
      <c r="R1990" s="260"/>
      <c r="S1990" s="260"/>
      <c r="T1990" s="261"/>
      <c r="AT1990" s="262" t="s">
        <v>154</v>
      </c>
      <c r="AU1990" s="262" t="s">
        <v>85</v>
      </c>
      <c r="AV1990" s="251" t="s">
        <v>160</v>
      </c>
      <c r="AW1990" s="251" t="s">
        <v>31</v>
      </c>
      <c r="AX1990" s="251" t="s">
        <v>75</v>
      </c>
      <c r="AY1990" s="262" t="s">
        <v>146</v>
      </c>
    </row>
    <row r="1991" s="239" customFormat="true" ht="12.8" hidden="false" customHeight="false" outlineLevel="0" collapsed="false">
      <c r="B1991" s="240"/>
      <c r="C1991" s="241"/>
      <c r="D1991" s="229" t="s">
        <v>154</v>
      </c>
      <c r="E1991" s="242"/>
      <c r="F1991" s="243" t="s">
        <v>159</v>
      </c>
      <c r="G1991" s="241"/>
      <c r="H1991" s="244" t="n">
        <v>341.612</v>
      </c>
      <c r="I1991" s="245"/>
      <c r="J1991" s="241"/>
      <c r="K1991" s="241"/>
      <c r="L1991" s="246"/>
      <c r="M1991" s="247"/>
      <c r="N1991" s="248"/>
      <c r="O1991" s="248"/>
      <c r="P1991" s="248"/>
      <c r="Q1991" s="248"/>
      <c r="R1991" s="248"/>
      <c r="S1991" s="248"/>
      <c r="T1991" s="249"/>
      <c r="AT1991" s="250" t="s">
        <v>154</v>
      </c>
      <c r="AU1991" s="250" t="s">
        <v>85</v>
      </c>
      <c r="AV1991" s="239" t="s">
        <v>152</v>
      </c>
      <c r="AW1991" s="239" t="s">
        <v>31</v>
      </c>
      <c r="AX1991" s="239" t="s">
        <v>83</v>
      </c>
      <c r="AY1991" s="250" t="s">
        <v>146</v>
      </c>
    </row>
    <row r="1992" s="31" customFormat="true" ht="24.15" hidden="false" customHeight="true" outlineLevel="0" collapsed="false">
      <c r="A1992" s="24"/>
      <c r="B1992" s="25"/>
      <c r="C1992" s="263" t="s">
        <v>2645</v>
      </c>
      <c r="D1992" s="263" t="s">
        <v>1270</v>
      </c>
      <c r="E1992" s="264" t="s">
        <v>2646</v>
      </c>
      <c r="F1992" s="265" t="s">
        <v>2647</v>
      </c>
      <c r="G1992" s="266" t="s">
        <v>227</v>
      </c>
      <c r="H1992" s="267" t="n">
        <v>355.276</v>
      </c>
      <c r="I1992" s="268"/>
      <c r="J1992" s="269" t="n">
        <f aca="false">ROUND(I1992*H1992,2)</f>
        <v>0</v>
      </c>
      <c r="K1992" s="270"/>
      <c r="L1992" s="271"/>
      <c r="M1992" s="272"/>
      <c r="N1992" s="273" t="s">
        <v>40</v>
      </c>
      <c r="O1992" s="74"/>
      <c r="P1992" s="222" t="n">
        <f aca="false">O1992*H1992</f>
        <v>0</v>
      </c>
      <c r="Q1992" s="222" t="n">
        <v>0</v>
      </c>
      <c r="R1992" s="222" t="n">
        <f aca="false">Q1992*H1992</f>
        <v>0</v>
      </c>
      <c r="S1992" s="222" t="n">
        <v>0</v>
      </c>
      <c r="T1992" s="223" t="n">
        <f aca="false">S1992*H1992</f>
        <v>0</v>
      </c>
      <c r="U1992" s="24"/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R1992" s="224" t="s">
        <v>528</v>
      </c>
      <c r="AT1992" s="224" t="s">
        <v>1270</v>
      </c>
      <c r="AU1992" s="224" t="s">
        <v>85</v>
      </c>
      <c r="AY1992" s="3" t="s">
        <v>146</v>
      </c>
      <c r="BE1992" s="225" t="n">
        <f aca="false">IF(N1992="základní",J1992,0)</f>
        <v>0</v>
      </c>
      <c r="BF1992" s="225" t="n">
        <f aca="false">IF(N1992="snížená",J1992,0)</f>
        <v>0</v>
      </c>
      <c r="BG1992" s="225" t="n">
        <f aca="false">IF(N1992="zákl. přenesená",J1992,0)</f>
        <v>0</v>
      </c>
      <c r="BH1992" s="225" t="n">
        <f aca="false">IF(N1992="sníž. přenesená",J1992,0)</f>
        <v>0</v>
      </c>
      <c r="BI1992" s="225" t="n">
        <f aca="false">IF(N1992="nulová",J1992,0)</f>
        <v>0</v>
      </c>
      <c r="BJ1992" s="3" t="s">
        <v>83</v>
      </c>
      <c r="BK1992" s="225" t="n">
        <f aca="false">ROUND(I1992*H1992,2)</f>
        <v>0</v>
      </c>
      <c r="BL1992" s="3" t="s">
        <v>273</v>
      </c>
      <c r="BM1992" s="224" t="s">
        <v>2648</v>
      </c>
    </row>
    <row r="1993" s="226" customFormat="true" ht="12.8" hidden="false" customHeight="false" outlineLevel="0" collapsed="false">
      <c r="B1993" s="227"/>
      <c r="C1993" s="228"/>
      <c r="D1993" s="229" t="s">
        <v>154</v>
      </c>
      <c r="E1993" s="230"/>
      <c r="F1993" s="231" t="s">
        <v>2649</v>
      </c>
      <c r="G1993" s="228"/>
      <c r="H1993" s="232" t="n">
        <v>355.276</v>
      </c>
      <c r="I1993" s="233"/>
      <c r="J1993" s="228"/>
      <c r="K1993" s="228"/>
      <c r="L1993" s="234"/>
      <c r="M1993" s="235"/>
      <c r="N1993" s="236"/>
      <c r="O1993" s="236"/>
      <c r="P1993" s="236"/>
      <c r="Q1993" s="236"/>
      <c r="R1993" s="236"/>
      <c r="S1993" s="236"/>
      <c r="T1993" s="237"/>
      <c r="AT1993" s="238" t="s">
        <v>154</v>
      </c>
      <c r="AU1993" s="238" t="s">
        <v>85</v>
      </c>
      <c r="AV1993" s="226" t="s">
        <v>85</v>
      </c>
      <c r="AW1993" s="226" t="s">
        <v>31</v>
      </c>
      <c r="AX1993" s="226" t="s">
        <v>83</v>
      </c>
      <c r="AY1993" s="238" t="s">
        <v>146</v>
      </c>
    </row>
    <row r="1994" s="31" customFormat="true" ht="24.15" hidden="false" customHeight="true" outlineLevel="0" collapsed="false">
      <c r="A1994" s="24"/>
      <c r="B1994" s="25"/>
      <c r="C1994" s="212" t="s">
        <v>2650</v>
      </c>
      <c r="D1994" s="212" t="s">
        <v>148</v>
      </c>
      <c r="E1994" s="213" t="s">
        <v>2651</v>
      </c>
      <c r="F1994" s="214" t="s">
        <v>2652</v>
      </c>
      <c r="G1994" s="215" t="s">
        <v>227</v>
      </c>
      <c r="H1994" s="216" t="n">
        <v>123.543</v>
      </c>
      <c r="I1994" s="217"/>
      <c r="J1994" s="218" t="n">
        <f aca="false">ROUND(I1994*H1994,2)</f>
        <v>0</v>
      </c>
      <c r="K1994" s="219"/>
      <c r="L1994" s="30"/>
      <c r="M1994" s="220"/>
      <c r="N1994" s="221" t="s">
        <v>40</v>
      </c>
      <c r="O1994" s="74"/>
      <c r="P1994" s="222" t="n">
        <f aca="false">O1994*H1994</f>
        <v>0</v>
      </c>
      <c r="Q1994" s="222" t="n">
        <v>0</v>
      </c>
      <c r="R1994" s="222" t="n">
        <f aca="false">Q1994*H1994</f>
        <v>0</v>
      </c>
      <c r="S1994" s="222" t="n">
        <v>0</v>
      </c>
      <c r="T1994" s="223" t="n">
        <f aca="false">S1994*H1994</f>
        <v>0</v>
      </c>
      <c r="U1994" s="24"/>
      <c r="V1994" s="24"/>
      <c r="W1994" s="24"/>
      <c r="X1994" s="24"/>
      <c r="Y1994" s="24"/>
      <c r="Z1994" s="24"/>
      <c r="AA1994" s="24"/>
      <c r="AB1994" s="24"/>
      <c r="AC1994" s="24"/>
      <c r="AD1994" s="24"/>
      <c r="AE1994" s="24"/>
      <c r="AR1994" s="224" t="s">
        <v>273</v>
      </c>
      <c r="AT1994" s="224" t="s">
        <v>148</v>
      </c>
      <c r="AU1994" s="224" t="s">
        <v>85</v>
      </c>
      <c r="AY1994" s="3" t="s">
        <v>146</v>
      </c>
      <c r="BE1994" s="225" t="n">
        <f aca="false">IF(N1994="základní",J1994,0)</f>
        <v>0</v>
      </c>
      <c r="BF1994" s="225" t="n">
        <f aca="false">IF(N1994="snížená",J1994,0)</f>
        <v>0</v>
      </c>
      <c r="BG1994" s="225" t="n">
        <f aca="false">IF(N1994="zákl. přenesená",J1994,0)</f>
        <v>0</v>
      </c>
      <c r="BH1994" s="225" t="n">
        <f aca="false">IF(N1994="sníž. přenesená",J1994,0)</f>
        <v>0</v>
      </c>
      <c r="BI1994" s="225" t="n">
        <f aca="false">IF(N1994="nulová",J1994,0)</f>
        <v>0</v>
      </c>
      <c r="BJ1994" s="3" t="s">
        <v>83</v>
      </c>
      <c r="BK1994" s="225" t="n">
        <f aca="false">ROUND(I1994*H1994,2)</f>
        <v>0</v>
      </c>
      <c r="BL1994" s="3" t="s">
        <v>273</v>
      </c>
      <c r="BM1994" s="224" t="s">
        <v>2653</v>
      </c>
    </row>
    <row r="1995" s="226" customFormat="true" ht="12.8" hidden="false" customHeight="false" outlineLevel="0" collapsed="false">
      <c r="B1995" s="227"/>
      <c r="C1995" s="228"/>
      <c r="D1995" s="229" t="s">
        <v>154</v>
      </c>
      <c r="E1995" s="230"/>
      <c r="F1995" s="231" t="s">
        <v>2606</v>
      </c>
      <c r="G1995" s="228"/>
      <c r="H1995" s="232" t="n">
        <v>11.016</v>
      </c>
      <c r="I1995" s="233"/>
      <c r="J1995" s="228"/>
      <c r="K1995" s="228"/>
      <c r="L1995" s="234"/>
      <c r="M1995" s="235"/>
      <c r="N1995" s="236"/>
      <c r="O1995" s="236"/>
      <c r="P1995" s="236"/>
      <c r="Q1995" s="236"/>
      <c r="R1995" s="236"/>
      <c r="S1995" s="236"/>
      <c r="T1995" s="237"/>
      <c r="AT1995" s="238" t="s">
        <v>154</v>
      </c>
      <c r="AU1995" s="238" t="s">
        <v>85</v>
      </c>
      <c r="AV1995" s="226" t="s">
        <v>85</v>
      </c>
      <c r="AW1995" s="226" t="s">
        <v>31</v>
      </c>
      <c r="AX1995" s="226" t="s">
        <v>75</v>
      </c>
      <c r="AY1995" s="238" t="s">
        <v>146</v>
      </c>
    </row>
    <row r="1996" s="226" customFormat="true" ht="12.8" hidden="false" customHeight="false" outlineLevel="0" collapsed="false">
      <c r="B1996" s="227"/>
      <c r="C1996" s="228"/>
      <c r="D1996" s="229" t="s">
        <v>154</v>
      </c>
      <c r="E1996" s="230"/>
      <c r="F1996" s="231" t="s">
        <v>2607</v>
      </c>
      <c r="G1996" s="228"/>
      <c r="H1996" s="232" t="n">
        <v>-2.52</v>
      </c>
      <c r="I1996" s="233"/>
      <c r="J1996" s="228"/>
      <c r="K1996" s="228"/>
      <c r="L1996" s="234"/>
      <c r="M1996" s="235"/>
      <c r="N1996" s="236"/>
      <c r="O1996" s="236"/>
      <c r="P1996" s="236"/>
      <c r="Q1996" s="236"/>
      <c r="R1996" s="236"/>
      <c r="S1996" s="236"/>
      <c r="T1996" s="237"/>
      <c r="AT1996" s="238" t="s">
        <v>154</v>
      </c>
      <c r="AU1996" s="238" t="s">
        <v>85</v>
      </c>
      <c r="AV1996" s="226" t="s">
        <v>85</v>
      </c>
      <c r="AW1996" s="226" t="s">
        <v>31</v>
      </c>
      <c r="AX1996" s="226" t="s">
        <v>75</v>
      </c>
      <c r="AY1996" s="238" t="s">
        <v>146</v>
      </c>
    </row>
    <row r="1997" s="226" customFormat="true" ht="12.8" hidden="false" customHeight="false" outlineLevel="0" collapsed="false">
      <c r="B1997" s="227"/>
      <c r="C1997" s="228"/>
      <c r="D1997" s="229" t="s">
        <v>154</v>
      </c>
      <c r="E1997" s="230"/>
      <c r="F1997" s="231" t="s">
        <v>2608</v>
      </c>
      <c r="G1997" s="228"/>
      <c r="H1997" s="232" t="n">
        <v>9.36</v>
      </c>
      <c r="I1997" s="233"/>
      <c r="J1997" s="228"/>
      <c r="K1997" s="228"/>
      <c r="L1997" s="234"/>
      <c r="M1997" s="235"/>
      <c r="N1997" s="236"/>
      <c r="O1997" s="236"/>
      <c r="P1997" s="236"/>
      <c r="Q1997" s="236"/>
      <c r="R1997" s="236"/>
      <c r="S1997" s="236"/>
      <c r="T1997" s="237"/>
      <c r="AT1997" s="238" t="s">
        <v>154</v>
      </c>
      <c r="AU1997" s="238" t="s">
        <v>85</v>
      </c>
      <c r="AV1997" s="226" t="s">
        <v>85</v>
      </c>
      <c r="AW1997" s="226" t="s">
        <v>31</v>
      </c>
      <c r="AX1997" s="226" t="s">
        <v>75</v>
      </c>
      <c r="AY1997" s="238" t="s">
        <v>146</v>
      </c>
    </row>
    <row r="1998" s="226" customFormat="true" ht="12.8" hidden="false" customHeight="false" outlineLevel="0" collapsed="false">
      <c r="B1998" s="227"/>
      <c r="C1998" s="228"/>
      <c r="D1998" s="229" t="s">
        <v>154</v>
      </c>
      <c r="E1998" s="230"/>
      <c r="F1998" s="231" t="s">
        <v>2609</v>
      </c>
      <c r="G1998" s="228"/>
      <c r="H1998" s="232" t="n">
        <v>-1.26</v>
      </c>
      <c r="I1998" s="233"/>
      <c r="J1998" s="228"/>
      <c r="K1998" s="228"/>
      <c r="L1998" s="234"/>
      <c r="M1998" s="235"/>
      <c r="N1998" s="236"/>
      <c r="O1998" s="236"/>
      <c r="P1998" s="236"/>
      <c r="Q1998" s="236"/>
      <c r="R1998" s="236"/>
      <c r="S1998" s="236"/>
      <c r="T1998" s="237"/>
      <c r="AT1998" s="238" t="s">
        <v>154</v>
      </c>
      <c r="AU1998" s="238" t="s">
        <v>85</v>
      </c>
      <c r="AV1998" s="226" t="s">
        <v>85</v>
      </c>
      <c r="AW1998" s="226" t="s">
        <v>31</v>
      </c>
      <c r="AX1998" s="226" t="s">
        <v>75</v>
      </c>
      <c r="AY1998" s="238" t="s">
        <v>146</v>
      </c>
    </row>
    <row r="1999" s="226" customFormat="true" ht="12.8" hidden="false" customHeight="false" outlineLevel="0" collapsed="false">
      <c r="B1999" s="227"/>
      <c r="C1999" s="228"/>
      <c r="D1999" s="229" t="s">
        <v>154</v>
      </c>
      <c r="E1999" s="230"/>
      <c r="F1999" s="231" t="s">
        <v>2612</v>
      </c>
      <c r="G1999" s="228"/>
      <c r="H1999" s="232" t="n">
        <v>11.844</v>
      </c>
      <c r="I1999" s="233"/>
      <c r="J1999" s="228"/>
      <c r="K1999" s="228"/>
      <c r="L1999" s="234"/>
      <c r="M1999" s="235"/>
      <c r="N1999" s="236"/>
      <c r="O1999" s="236"/>
      <c r="P1999" s="236"/>
      <c r="Q1999" s="236"/>
      <c r="R1999" s="236"/>
      <c r="S1999" s="236"/>
      <c r="T1999" s="237"/>
      <c r="AT1999" s="238" t="s">
        <v>154</v>
      </c>
      <c r="AU1999" s="238" t="s">
        <v>85</v>
      </c>
      <c r="AV1999" s="226" t="s">
        <v>85</v>
      </c>
      <c r="AW1999" s="226" t="s">
        <v>31</v>
      </c>
      <c r="AX1999" s="226" t="s">
        <v>75</v>
      </c>
      <c r="AY1999" s="238" t="s">
        <v>146</v>
      </c>
    </row>
    <row r="2000" s="226" customFormat="true" ht="12.8" hidden="false" customHeight="false" outlineLevel="0" collapsed="false">
      <c r="B2000" s="227"/>
      <c r="C2000" s="228"/>
      <c r="D2000" s="229" t="s">
        <v>154</v>
      </c>
      <c r="E2000" s="230"/>
      <c r="F2000" s="231" t="s">
        <v>2613</v>
      </c>
      <c r="G2000" s="228"/>
      <c r="H2000" s="232" t="n">
        <v>-3.78</v>
      </c>
      <c r="I2000" s="233"/>
      <c r="J2000" s="228"/>
      <c r="K2000" s="228"/>
      <c r="L2000" s="234"/>
      <c r="M2000" s="235"/>
      <c r="N2000" s="236"/>
      <c r="O2000" s="236"/>
      <c r="P2000" s="236"/>
      <c r="Q2000" s="236"/>
      <c r="R2000" s="236"/>
      <c r="S2000" s="236"/>
      <c r="T2000" s="237"/>
      <c r="AT2000" s="238" t="s">
        <v>154</v>
      </c>
      <c r="AU2000" s="238" t="s">
        <v>85</v>
      </c>
      <c r="AV2000" s="226" t="s">
        <v>85</v>
      </c>
      <c r="AW2000" s="226" t="s">
        <v>31</v>
      </c>
      <c r="AX2000" s="226" t="s">
        <v>75</v>
      </c>
      <c r="AY2000" s="238" t="s">
        <v>146</v>
      </c>
    </row>
    <row r="2001" s="226" customFormat="true" ht="12.8" hidden="false" customHeight="false" outlineLevel="0" collapsed="false">
      <c r="B2001" s="227"/>
      <c r="C2001" s="228"/>
      <c r="D2001" s="229" t="s">
        <v>154</v>
      </c>
      <c r="E2001" s="230"/>
      <c r="F2001" s="231" t="s">
        <v>2614</v>
      </c>
      <c r="G2001" s="228"/>
      <c r="H2001" s="232" t="n">
        <v>8.64</v>
      </c>
      <c r="I2001" s="233"/>
      <c r="J2001" s="228"/>
      <c r="K2001" s="228"/>
      <c r="L2001" s="234"/>
      <c r="M2001" s="235"/>
      <c r="N2001" s="236"/>
      <c r="O2001" s="236"/>
      <c r="P2001" s="236"/>
      <c r="Q2001" s="236"/>
      <c r="R2001" s="236"/>
      <c r="S2001" s="236"/>
      <c r="T2001" s="237"/>
      <c r="AT2001" s="238" t="s">
        <v>154</v>
      </c>
      <c r="AU2001" s="238" t="s">
        <v>85</v>
      </c>
      <c r="AV2001" s="226" t="s">
        <v>85</v>
      </c>
      <c r="AW2001" s="226" t="s">
        <v>31</v>
      </c>
      <c r="AX2001" s="226" t="s">
        <v>75</v>
      </c>
      <c r="AY2001" s="238" t="s">
        <v>146</v>
      </c>
    </row>
    <row r="2002" s="226" customFormat="true" ht="12.8" hidden="false" customHeight="false" outlineLevel="0" collapsed="false">
      <c r="B2002" s="227"/>
      <c r="C2002" s="228"/>
      <c r="D2002" s="229" t="s">
        <v>154</v>
      </c>
      <c r="E2002" s="230"/>
      <c r="F2002" s="231" t="s">
        <v>2615</v>
      </c>
      <c r="G2002" s="228"/>
      <c r="H2002" s="232" t="n">
        <v>-1.26</v>
      </c>
      <c r="I2002" s="233"/>
      <c r="J2002" s="228"/>
      <c r="K2002" s="228"/>
      <c r="L2002" s="234"/>
      <c r="M2002" s="235"/>
      <c r="N2002" s="236"/>
      <c r="O2002" s="236"/>
      <c r="P2002" s="236"/>
      <c r="Q2002" s="236"/>
      <c r="R2002" s="236"/>
      <c r="S2002" s="236"/>
      <c r="T2002" s="237"/>
      <c r="AT2002" s="238" t="s">
        <v>154</v>
      </c>
      <c r="AU2002" s="238" t="s">
        <v>85</v>
      </c>
      <c r="AV2002" s="226" t="s">
        <v>85</v>
      </c>
      <c r="AW2002" s="226" t="s">
        <v>31</v>
      </c>
      <c r="AX2002" s="226" t="s">
        <v>75</v>
      </c>
      <c r="AY2002" s="238" t="s">
        <v>146</v>
      </c>
    </row>
    <row r="2003" s="226" customFormat="true" ht="12.8" hidden="false" customHeight="false" outlineLevel="0" collapsed="false">
      <c r="B2003" s="227"/>
      <c r="C2003" s="228"/>
      <c r="D2003" s="229" t="s">
        <v>154</v>
      </c>
      <c r="E2003" s="230"/>
      <c r="F2003" s="231" t="s">
        <v>2616</v>
      </c>
      <c r="G2003" s="228"/>
      <c r="H2003" s="232" t="n">
        <v>9.9</v>
      </c>
      <c r="I2003" s="233"/>
      <c r="J2003" s="228"/>
      <c r="K2003" s="228"/>
      <c r="L2003" s="234"/>
      <c r="M2003" s="235"/>
      <c r="N2003" s="236"/>
      <c r="O2003" s="236"/>
      <c r="P2003" s="236"/>
      <c r="Q2003" s="236"/>
      <c r="R2003" s="236"/>
      <c r="S2003" s="236"/>
      <c r="T2003" s="237"/>
      <c r="AT2003" s="238" t="s">
        <v>154</v>
      </c>
      <c r="AU2003" s="238" t="s">
        <v>85</v>
      </c>
      <c r="AV2003" s="226" t="s">
        <v>85</v>
      </c>
      <c r="AW2003" s="226" t="s">
        <v>31</v>
      </c>
      <c r="AX2003" s="226" t="s">
        <v>75</v>
      </c>
      <c r="AY2003" s="238" t="s">
        <v>146</v>
      </c>
    </row>
    <row r="2004" s="226" customFormat="true" ht="12.8" hidden="false" customHeight="false" outlineLevel="0" collapsed="false">
      <c r="B2004" s="227"/>
      <c r="C2004" s="228"/>
      <c r="D2004" s="229" t="s">
        <v>154</v>
      </c>
      <c r="E2004" s="230"/>
      <c r="F2004" s="231" t="s">
        <v>2615</v>
      </c>
      <c r="G2004" s="228"/>
      <c r="H2004" s="232" t="n">
        <v>-1.26</v>
      </c>
      <c r="I2004" s="233"/>
      <c r="J2004" s="228"/>
      <c r="K2004" s="228"/>
      <c r="L2004" s="234"/>
      <c r="M2004" s="235"/>
      <c r="N2004" s="236"/>
      <c r="O2004" s="236"/>
      <c r="P2004" s="236"/>
      <c r="Q2004" s="236"/>
      <c r="R2004" s="236"/>
      <c r="S2004" s="236"/>
      <c r="T2004" s="237"/>
      <c r="AT2004" s="238" t="s">
        <v>154</v>
      </c>
      <c r="AU2004" s="238" t="s">
        <v>85</v>
      </c>
      <c r="AV2004" s="226" t="s">
        <v>85</v>
      </c>
      <c r="AW2004" s="226" t="s">
        <v>31</v>
      </c>
      <c r="AX2004" s="226" t="s">
        <v>75</v>
      </c>
      <c r="AY2004" s="238" t="s">
        <v>146</v>
      </c>
    </row>
    <row r="2005" s="226" customFormat="true" ht="12.8" hidden="false" customHeight="false" outlineLevel="0" collapsed="false">
      <c r="B2005" s="227"/>
      <c r="C2005" s="228"/>
      <c r="D2005" s="229" t="s">
        <v>154</v>
      </c>
      <c r="E2005" s="230"/>
      <c r="F2005" s="231" t="s">
        <v>2617</v>
      </c>
      <c r="G2005" s="228"/>
      <c r="H2005" s="232" t="n">
        <v>6.12</v>
      </c>
      <c r="I2005" s="233"/>
      <c r="J2005" s="228"/>
      <c r="K2005" s="228"/>
      <c r="L2005" s="234"/>
      <c r="M2005" s="235"/>
      <c r="N2005" s="236"/>
      <c r="O2005" s="236"/>
      <c r="P2005" s="236"/>
      <c r="Q2005" s="236"/>
      <c r="R2005" s="236"/>
      <c r="S2005" s="236"/>
      <c r="T2005" s="237"/>
      <c r="AT2005" s="238" t="s">
        <v>154</v>
      </c>
      <c r="AU2005" s="238" t="s">
        <v>85</v>
      </c>
      <c r="AV2005" s="226" t="s">
        <v>85</v>
      </c>
      <c r="AW2005" s="226" t="s">
        <v>31</v>
      </c>
      <c r="AX2005" s="226" t="s">
        <v>75</v>
      </c>
      <c r="AY2005" s="238" t="s">
        <v>146</v>
      </c>
    </row>
    <row r="2006" s="226" customFormat="true" ht="12.8" hidden="false" customHeight="false" outlineLevel="0" collapsed="false">
      <c r="B2006" s="227"/>
      <c r="C2006" s="228"/>
      <c r="D2006" s="229" t="s">
        <v>154</v>
      </c>
      <c r="E2006" s="230"/>
      <c r="F2006" s="231" t="s">
        <v>2618</v>
      </c>
      <c r="G2006" s="228"/>
      <c r="H2006" s="232" t="n">
        <v>-1.08</v>
      </c>
      <c r="I2006" s="233"/>
      <c r="J2006" s="228"/>
      <c r="K2006" s="228"/>
      <c r="L2006" s="234"/>
      <c r="M2006" s="235"/>
      <c r="N2006" s="236"/>
      <c r="O2006" s="236"/>
      <c r="P2006" s="236"/>
      <c r="Q2006" s="236"/>
      <c r="R2006" s="236"/>
      <c r="S2006" s="236"/>
      <c r="T2006" s="237"/>
      <c r="AT2006" s="238" t="s">
        <v>154</v>
      </c>
      <c r="AU2006" s="238" t="s">
        <v>85</v>
      </c>
      <c r="AV2006" s="226" t="s">
        <v>85</v>
      </c>
      <c r="AW2006" s="226" t="s">
        <v>31</v>
      </c>
      <c r="AX2006" s="226" t="s">
        <v>75</v>
      </c>
      <c r="AY2006" s="238" t="s">
        <v>146</v>
      </c>
    </row>
    <row r="2007" s="226" customFormat="true" ht="12.8" hidden="false" customHeight="false" outlineLevel="0" collapsed="false">
      <c r="B2007" s="227"/>
      <c r="C2007" s="228"/>
      <c r="D2007" s="229" t="s">
        <v>154</v>
      </c>
      <c r="E2007" s="230"/>
      <c r="F2007" s="231" t="s">
        <v>2621</v>
      </c>
      <c r="G2007" s="228"/>
      <c r="H2007" s="232" t="n">
        <v>9.81</v>
      </c>
      <c r="I2007" s="233"/>
      <c r="J2007" s="228"/>
      <c r="K2007" s="228"/>
      <c r="L2007" s="234"/>
      <c r="M2007" s="235"/>
      <c r="N2007" s="236"/>
      <c r="O2007" s="236"/>
      <c r="P2007" s="236"/>
      <c r="Q2007" s="236"/>
      <c r="R2007" s="236"/>
      <c r="S2007" s="236"/>
      <c r="T2007" s="237"/>
      <c r="AT2007" s="238" t="s">
        <v>154</v>
      </c>
      <c r="AU2007" s="238" t="s">
        <v>85</v>
      </c>
      <c r="AV2007" s="226" t="s">
        <v>85</v>
      </c>
      <c r="AW2007" s="226" t="s">
        <v>31</v>
      </c>
      <c r="AX2007" s="226" t="s">
        <v>75</v>
      </c>
      <c r="AY2007" s="238" t="s">
        <v>146</v>
      </c>
    </row>
    <row r="2008" s="226" customFormat="true" ht="12.8" hidden="false" customHeight="false" outlineLevel="0" collapsed="false">
      <c r="B2008" s="227"/>
      <c r="C2008" s="228"/>
      <c r="D2008" s="229" t="s">
        <v>154</v>
      </c>
      <c r="E2008" s="230"/>
      <c r="F2008" s="231" t="s">
        <v>2615</v>
      </c>
      <c r="G2008" s="228"/>
      <c r="H2008" s="232" t="n">
        <v>-1.26</v>
      </c>
      <c r="I2008" s="233"/>
      <c r="J2008" s="228"/>
      <c r="K2008" s="228"/>
      <c r="L2008" s="234"/>
      <c r="M2008" s="235"/>
      <c r="N2008" s="236"/>
      <c r="O2008" s="236"/>
      <c r="P2008" s="236"/>
      <c r="Q2008" s="236"/>
      <c r="R2008" s="236"/>
      <c r="S2008" s="236"/>
      <c r="T2008" s="237"/>
      <c r="AT2008" s="238" t="s">
        <v>154</v>
      </c>
      <c r="AU2008" s="238" t="s">
        <v>85</v>
      </c>
      <c r="AV2008" s="226" t="s">
        <v>85</v>
      </c>
      <c r="AW2008" s="226" t="s">
        <v>31</v>
      </c>
      <c r="AX2008" s="226" t="s">
        <v>75</v>
      </c>
      <c r="AY2008" s="238" t="s">
        <v>146</v>
      </c>
    </row>
    <row r="2009" s="226" customFormat="true" ht="12.8" hidden="false" customHeight="false" outlineLevel="0" collapsed="false">
      <c r="B2009" s="227"/>
      <c r="C2009" s="228"/>
      <c r="D2009" s="229" t="s">
        <v>154</v>
      </c>
      <c r="E2009" s="230"/>
      <c r="F2009" s="231" t="s">
        <v>2622</v>
      </c>
      <c r="G2009" s="228"/>
      <c r="H2009" s="232" t="n">
        <v>9.054</v>
      </c>
      <c r="I2009" s="233"/>
      <c r="J2009" s="228"/>
      <c r="K2009" s="228"/>
      <c r="L2009" s="234"/>
      <c r="M2009" s="235"/>
      <c r="N2009" s="236"/>
      <c r="O2009" s="236"/>
      <c r="P2009" s="236"/>
      <c r="Q2009" s="236"/>
      <c r="R2009" s="236"/>
      <c r="S2009" s="236"/>
      <c r="T2009" s="237"/>
      <c r="AT2009" s="238" t="s">
        <v>154</v>
      </c>
      <c r="AU2009" s="238" t="s">
        <v>85</v>
      </c>
      <c r="AV2009" s="226" t="s">
        <v>85</v>
      </c>
      <c r="AW2009" s="226" t="s">
        <v>31</v>
      </c>
      <c r="AX2009" s="226" t="s">
        <v>75</v>
      </c>
      <c r="AY2009" s="238" t="s">
        <v>146</v>
      </c>
    </row>
    <row r="2010" s="226" customFormat="true" ht="12.8" hidden="false" customHeight="false" outlineLevel="0" collapsed="false">
      <c r="B2010" s="227"/>
      <c r="C2010" s="228"/>
      <c r="D2010" s="229" t="s">
        <v>154</v>
      </c>
      <c r="E2010" s="230"/>
      <c r="F2010" s="231" t="s">
        <v>2615</v>
      </c>
      <c r="G2010" s="228"/>
      <c r="H2010" s="232" t="n">
        <v>-1.26</v>
      </c>
      <c r="I2010" s="233"/>
      <c r="J2010" s="228"/>
      <c r="K2010" s="228"/>
      <c r="L2010" s="234"/>
      <c r="M2010" s="235"/>
      <c r="N2010" s="236"/>
      <c r="O2010" s="236"/>
      <c r="P2010" s="236"/>
      <c r="Q2010" s="236"/>
      <c r="R2010" s="236"/>
      <c r="S2010" s="236"/>
      <c r="T2010" s="237"/>
      <c r="AT2010" s="238" t="s">
        <v>154</v>
      </c>
      <c r="AU2010" s="238" t="s">
        <v>85</v>
      </c>
      <c r="AV2010" s="226" t="s">
        <v>85</v>
      </c>
      <c r="AW2010" s="226" t="s">
        <v>31</v>
      </c>
      <c r="AX2010" s="226" t="s">
        <v>75</v>
      </c>
      <c r="AY2010" s="238" t="s">
        <v>146</v>
      </c>
    </row>
    <row r="2011" s="251" customFormat="true" ht="12.8" hidden="false" customHeight="false" outlineLevel="0" collapsed="false">
      <c r="B2011" s="252"/>
      <c r="C2011" s="253"/>
      <c r="D2011" s="229" t="s">
        <v>154</v>
      </c>
      <c r="E2011" s="254"/>
      <c r="F2011" s="255" t="s">
        <v>455</v>
      </c>
      <c r="G2011" s="253"/>
      <c r="H2011" s="256" t="n">
        <v>62.064</v>
      </c>
      <c r="I2011" s="257"/>
      <c r="J2011" s="253"/>
      <c r="K2011" s="253"/>
      <c r="L2011" s="258"/>
      <c r="M2011" s="259"/>
      <c r="N2011" s="260"/>
      <c r="O2011" s="260"/>
      <c r="P2011" s="260"/>
      <c r="Q2011" s="260"/>
      <c r="R2011" s="260"/>
      <c r="S2011" s="260"/>
      <c r="T2011" s="261"/>
      <c r="AT2011" s="262" t="s">
        <v>154</v>
      </c>
      <c r="AU2011" s="262" t="s">
        <v>85</v>
      </c>
      <c r="AV2011" s="251" t="s">
        <v>160</v>
      </c>
      <c r="AW2011" s="251" t="s">
        <v>31</v>
      </c>
      <c r="AX2011" s="251" t="s">
        <v>75</v>
      </c>
      <c r="AY2011" s="262" t="s">
        <v>146</v>
      </c>
    </row>
    <row r="2012" s="226" customFormat="true" ht="12.8" hidden="false" customHeight="false" outlineLevel="0" collapsed="false">
      <c r="B2012" s="227"/>
      <c r="C2012" s="228"/>
      <c r="D2012" s="229" t="s">
        <v>154</v>
      </c>
      <c r="E2012" s="230"/>
      <c r="F2012" s="231" t="s">
        <v>2623</v>
      </c>
      <c r="G2012" s="228"/>
      <c r="H2012" s="232" t="n">
        <v>13.797</v>
      </c>
      <c r="I2012" s="233"/>
      <c r="J2012" s="228"/>
      <c r="K2012" s="228"/>
      <c r="L2012" s="234"/>
      <c r="M2012" s="235"/>
      <c r="N2012" s="236"/>
      <c r="O2012" s="236"/>
      <c r="P2012" s="236"/>
      <c r="Q2012" s="236"/>
      <c r="R2012" s="236"/>
      <c r="S2012" s="236"/>
      <c r="T2012" s="237"/>
      <c r="AT2012" s="238" t="s">
        <v>154</v>
      </c>
      <c r="AU2012" s="238" t="s">
        <v>85</v>
      </c>
      <c r="AV2012" s="226" t="s">
        <v>85</v>
      </c>
      <c r="AW2012" s="226" t="s">
        <v>31</v>
      </c>
      <c r="AX2012" s="226" t="s">
        <v>75</v>
      </c>
      <c r="AY2012" s="238" t="s">
        <v>146</v>
      </c>
    </row>
    <row r="2013" s="226" customFormat="true" ht="12.8" hidden="false" customHeight="false" outlineLevel="0" collapsed="false">
      <c r="B2013" s="227"/>
      <c r="C2013" s="228"/>
      <c r="D2013" s="229" t="s">
        <v>154</v>
      </c>
      <c r="E2013" s="230"/>
      <c r="F2013" s="231" t="s">
        <v>2628</v>
      </c>
      <c r="G2013" s="228"/>
      <c r="H2013" s="232" t="n">
        <v>11.88</v>
      </c>
      <c r="I2013" s="233"/>
      <c r="J2013" s="228"/>
      <c r="K2013" s="228"/>
      <c r="L2013" s="234"/>
      <c r="M2013" s="235"/>
      <c r="N2013" s="236"/>
      <c r="O2013" s="236"/>
      <c r="P2013" s="236"/>
      <c r="Q2013" s="236"/>
      <c r="R2013" s="236"/>
      <c r="S2013" s="236"/>
      <c r="T2013" s="237"/>
      <c r="AT2013" s="238" t="s">
        <v>154</v>
      </c>
      <c r="AU2013" s="238" t="s">
        <v>85</v>
      </c>
      <c r="AV2013" s="226" t="s">
        <v>85</v>
      </c>
      <c r="AW2013" s="226" t="s">
        <v>31</v>
      </c>
      <c r="AX2013" s="226" t="s">
        <v>75</v>
      </c>
      <c r="AY2013" s="238" t="s">
        <v>146</v>
      </c>
    </row>
    <row r="2014" s="251" customFormat="true" ht="12.8" hidden="false" customHeight="false" outlineLevel="0" collapsed="false">
      <c r="B2014" s="252"/>
      <c r="C2014" s="253"/>
      <c r="D2014" s="229" t="s">
        <v>154</v>
      </c>
      <c r="E2014" s="254"/>
      <c r="F2014" s="255" t="s">
        <v>2630</v>
      </c>
      <c r="G2014" s="253"/>
      <c r="H2014" s="256" t="n">
        <v>25.677</v>
      </c>
      <c r="I2014" s="257"/>
      <c r="J2014" s="253"/>
      <c r="K2014" s="253"/>
      <c r="L2014" s="258"/>
      <c r="M2014" s="259"/>
      <c r="N2014" s="260"/>
      <c r="O2014" s="260"/>
      <c r="P2014" s="260"/>
      <c r="Q2014" s="260"/>
      <c r="R2014" s="260"/>
      <c r="S2014" s="260"/>
      <c r="T2014" s="261"/>
      <c r="AT2014" s="262" t="s">
        <v>154</v>
      </c>
      <c r="AU2014" s="262" t="s">
        <v>85</v>
      </c>
      <c r="AV2014" s="251" t="s">
        <v>160</v>
      </c>
      <c r="AW2014" s="251" t="s">
        <v>31</v>
      </c>
      <c r="AX2014" s="251" t="s">
        <v>75</v>
      </c>
      <c r="AY2014" s="262" t="s">
        <v>146</v>
      </c>
    </row>
    <row r="2015" s="226" customFormat="true" ht="12.8" hidden="false" customHeight="false" outlineLevel="0" collapsed="false">
      <c r="B2015" s="227"/>
      <c r="C2015" s="228"/>
      <c r="D2015" s="229" t="s">
        <v>154</v>
      </c>
      <c r="E2015" s="230"/>
      <c r="F2015" s="231" t="s">
        <v>2631</v>
      </c>
      <c r="G2015" s="228"/>
      <c r="H2015" s="232" t="n">
        <v>13.797</v>
      </c>
      <c r="I2015" s="233"/>
      <c r="J2015" s="228"/>
      <c r="K2015" s="228"/>
      <c r="L2015" s="234"/>
      <c r="M2015" s="235"/>
      <c r="N2015" s="236"/>
      <c r="O2015" s="236"/>
      <c r="P2015" s="236"/>
      <c r="Q2015" s="236"/>
      <c r="R2015" s="236"/>
      <c r="S2015" s="236"/>
      <c r="T2015" s="237"/>
      <c r="AT2015" s="238" t="s">
        <v>154</v>
      </c>
      <c r="AU2015" s="238" t="s">
        <v>85</v>
      </c>
      <c r="AV2015" s="226" t="s">
        <v>85</v>
      </c>
      <c r="AW2015" s="226" t="s">
        <v>31</v>
      </c>
      <c r="AX2015" s="226" t="s">
        <v>75</v>
      </c>
      <c r="AY2015" s="238" t="s">
        <v>146</v>
      </c>
    </row>
    <row r="2016" s="226" customFormat="true" ht="12.8" hidden="false" customHeight="false" outlineLevel="0" collapsed="false">
      <c r="B2016" s="227"/>
      <c r="C2016" s="228"/>
      <c r="D2016" s="229" t="s">
        <v>154</v>
      </c>
      <c r="E2016" s="230"/>
      <c r="F2016" s="231" t="s">
        <v>2634</v>
      </c>
      <c r="G2016" s="228"/>
      <c r="H2016" s="232" t="n">
        <v>11.88</v>
      </c>
      <c r="I2016" s="233"/>
      <c r="J2016" s="228"/>
      <c r="K2016" s="228"/>
      <c r="L2016" s="234"/>
      <c r="M2016" s="235"/>
      <c r="N2016" s="236"/>
      <c r="O2016" s="236"/>
      <c r="P2016" s="236"/>
      <c r="Q2016" s="236"/>
      <c r="R2016" s="236"/>
      <c r="S2016" s="236"/>
      <c r="T2016" s="237"/>
      <c r="AT2016" s="238" t="s">
        <v>154</v>
      </c>
      <c r="AU2016" s="238" t="s">
        <v>85</v>
      </c>
      <c r="AV2016" s="226" t="s">
        <v>85</v>
      </c>
      <c r="AW2016" s="226" t="s">
        <v>31</v>
      </c>
      <c r="AX2016" s="226" t="s">
        <v>75</v>
      </c>
      <c r="AY2016" s="238" t="s">
        <v>146</v>
      </c>
    </row>
    <row r="2017" s="251" customFormat="true" ht="12.8" hidden="false" customHeight="false" outlineLevel="0" collapsed="false">
      <c r="B2017" s="252"/>
      <c r="C2017" s="253"/>
      <c r="D2017" s="229" t="s">
        <v>154</v>
      </c>
      <c r="E2017" s="254"/>
      <c r="F2017" s="255" t="s">
        <v>2636</v>
      </c>
      <c r="G2017" s="253"/>
      <c r="H2017" s="256" t="n">
        <v>25.677</v>
      </c>
      <c r="I2017" s="257"/>
      <c r="J2017" s="253"/>
      <c r="K2017" s="253"/>
      <c r="L2017" s="258"/>
      <c r="M2017" s="259"/>
      <c r="N2017" s="260"/>
      <c r="O2017" s="260"/>
      <c r="P2017" s="260"/>
      <c r="Q2017" s="260"/>
      <c r="R2017" s="260"/>
      <c r="S2017" s="260"/>
      <c r="T2017" s="261"/>
      <c r="AT2017" s="262" t="s">
        <v>154</v>
      </c>
      <c r="AU2017" s="262" t="s">
        <v>85</v>
      </c>
      <c r="AV2017" s="251" t="s">
        <v>160</v>
      </c>
      <c r="AW2017" s="251" t="s">
        <v>31</v>
      </c>
      <c r="AX2017" s="251" t="s">
        <v>75</v>
      </c>
      <c r="AY2017" s="262" t="s">
        <v>146</v>
      </c>
    </row>
    <row r="2018" s="226" customFormat="true" ht="12.8" hidden="false" customHeight="false" outlineLevel="0" collapsed="false">
      <c r="B2018" s="227"/>
      <c r="C2018" s="228"/>
      <c r="D2018" s="229" t="s">
        <v>154</v>
      </c>
      <c r="E2018" s="230"/>
      <c r="F2018" s="231" t="s">
        <v>2637</v>
      </c>
      <c r="G2018" s="228"/>
      <c r="H2018" s="232" t="n">
        <v>5.67</v>
      </c>
      <c r="I2018" s="233"/>
      <c r="J2018" s="228"/>
      <c r="K2018" s="228"/>
      <c r="L2018" s="234"/>
      <c r="M2018" s="235"/>
      <c r="N2018" s="236"/>
      <c r="O2018" s="236"/>
      <c r="P2018" s="236"/>
      <c r="Q2018" s="236"/>
      <c r="R2018" s="236"/>
      <c r="S2018" s="236"/>
      <c r="T2018" s="237"/>
      <c r="AT2018" s="238" t="s">
        <v>154</v>
      </c>
      <c r="AU2018" s="238" t="s">
        <v>85</v>
      </c>
      <c r="AV2018" s="226" t="s">
        <v>85</v>
      </c>
      <c r="AW2018" s="226" t="s">
        <v>31</v>
      </c>
      <c r="AX2018" s="226" t="s">
        <v>75</v>
      </c>
      <c r="AY2018" s="238" t="s">
        <v>146</v>
      </c>
    </row>
    <row r="2019" s="226" customFormat="true" ht="12.8" hidden="false" customHeight="false" outlineLevel="0" collapsed="false">
      <c r="B2019" s="227"/>
      <c r="C2019" s="228"/>
      <c r="D2019" s="229" t="s">
        <v>154</v>
      </c>
      <c r="E2019" s="230"/>
      <c r="F2019" s="231" t="s">
        <v>2642</v>
      </c>
      <c r="G2019" s="228"/>
      <c r="H2019" s="232" t="n">
        <v>4.455</v>
      </c>
      <c r="I2019" s="233"/>
      <c r="J2019" s="228"/>
      <c r="K2019" s="228"/>
      <c r="L2019" s="234"/>
      <c r="M2019" s="235"/>
      <c r="N2019" s="236"/>
      <c r="O2019" s="236"/>
      <c r="P2019" s="236"/>
      <c r="Q2019" s="236"/>
      <c r="R2019" s="236"/>
      <c r="S2019" s="236"/>
      <c r="T2019" s="237"/>
      <c r="AT2019" s="238" t="s">
        <v>154</v>
      </c>
      <c r="AU2019" s="238" t="s">
        <v>85</v>
      </c>
      <c r="AV2019" s="226" t="s">
        <v>85</v>
      </c>
      <c r="AW2019" s="226" t="s">
        <v>31</v>
      </c>
      <c r="AX2019" s="226" t="s">
        <v>75</v>
      </c>
      <c r="AY2019" s="238" t="s">
        <v>146</v>
      </c>
    </row>
    <row r="2020" s="251" customFormat="true" ht="12.8" hidden="false" customHeight="false" outlineLevel="0" collapsed="false">
      <c r="B2020" s="252"/>
      <c r="C2020" s="253"/>
      <c r="D2020" s="229" t="s">
        <v>154</v>
      </c>
      <c r="E2020" s="254"/>
      <c r="F2020" s="255" t="s">
        <v>2644</v>
      </c>
      <c r="G2020" s="253"/>
      <c r="H2020" s="256" t="n">
        <v>10.125</v>
      </c>
      <c r="I2020" s="257"/>
      <c r="J2020" s="253"/>
      <c r="K2020" s="253"/>
      <c r="L2020" s="258"/>
      <c r="M2020" s="259"/>
      <c r="N2020" s="260"/>
      <c r="O2020" s="260"/>
      <c r="P2020" s="260"/>
      <c r="Q2020" s="260"/>
      <c r="R2020" s="260"/>
      <c r="S2020" s="260"/>
      <c r="T2020" s="261"/>
      <c r="AT2020" s="262" t="s">
        <v>154</v>
      </c>
      <c r="AU2020" s="262" t="s">
        <v>85</v>
      </c>
      <c r="AV2020" s="251" t="s">
        <v>160</v>
      </c>
      <c r="AW2020" s="251" t="s">
        <v>31</v>
      </c>
      <c r="AX2020" s="251" t="s">
        <v>75</v>
      </c>
      <c r="AY2020" s="262" t="s">
        <v>146</v>
      </c>
    </row>
    <row r="2021" s="239" customFormat="true" ht="12.8" hidden="false" customHeight="false" outlineLevel="0" collapsed="false">
      <c r="B2021" s="240"/>
      <c r="C2021" s="241"/>
      <c r="D2021" s="229" t="s">
        <v>154</v>
      </c>
      <c r="E2021" s="242"/>
      <c r="F2021" s="243" t="s">
        <v>159</v>
      </c>
      <c r="G2021" s="241"/>
      <c r="H2021" s="244" t="n">
        <v>123.543</v>
      </c>
      <c r="I2021" s="245"/>
      <c r="J2021" s="241"/>
      <c r="K2021" s="241"/>
      <c r="L2021" s="246"/>
      <c r="M2021" s="247"/>
      <c r="N2021" s="248"/>
      <c r="O2021" s="248"/>
      <c r="P2021" s="248"/>
      <c r="Q2021" s="248"/>
      <c r="R2021" s="248"/>
      <c r="S2021" s="248"/>
      <c r="T2021" s="249"/>
      <c r="AT2021" s="250" t="s">
        <v>154</v>
      </c>
      <c r="AU2021" s="250" t="s">
        <v>85</v>
      </c>
      <c r="AV2021" s="239" t="s">
        <v>152</v>
      </c>
      <c r="AW2021" s="239" t="s">
        <v>31</v>
      </c>
      <c r="AX2021" s="239" t="s">
        <v>83</v>
      </c>
      <c r="AY2021" s="250" t="s">
        <v>146</v>
      </c>
    </row>
    <row r="2022" s="31" customFormat="true" ht="24.15" hidden="false" customHeight="true" outlineLevel="0" collapsed="false">
      <c r="A2022" s="24"/>
      <c r="B2022" s="25"/>
      <c r="C2022" s="212" t="s">
        <v>2654</v>
      </c>
      <c r="D2022" s="212" t="s">
        <v>148</v>
      </c>
      <c r="E2022" s="213" t="s">
        <v>2655</v>
      </c>
      <c r="F2022" s="214" t="s">
        <v>2656</v>
      </c>
      <c r="G2022" s="215" t="s">
        <v>1702</v>
      </c>
      <c r="H2022" s="274"/>
      <c r="I2022" s="217"/>
      <c r="J2022" s="218" t="n">
        <f aca="false">ROUND(I2022*H2022,2)</f>
        <v>0</v>
      </c>
      <c r="K2022" s="219"/>
      <c r="L2022" s="30"/>
      <c r="M2022" s="220"/>
      <c r="N2022" s="221" t="s">
        <v>40</v>
      </c>
      <c r="O2022" s="74"/>
      <c r="P2022" s="222" t="n">
        <f aca="false">O2022*H2022</f>
        <v>0</v>
      </c>
      <c r="Q2022" s="222" t="n">
        <v>0</v>
      </c>
      <c r="R2022" s="222" t="n">
        <f aca="false">Q2022*H2022</f>
        <v>0</v>
      </c>
      <c r="S2022" s="222" t="n">
        <v>0</v>
      </c>
      <c r="T2022" s="223" t="n">
        <f aca="false">S2022*H2022</f>
        <v>0</v>
      </c>
      <c r="U2022" s="24"/>
      <c r="V2022" s="24"/>
      <c r="W2022" s="24"/>
      <c r="X2022" s="24"/>
      <c r="Y2022" s="24"/>
      <c r="Z2022" s="24"/>
      <c r="AA2022" s="24"/>
      <c r="AB2022" s="24"/>
      <c r="AC2022" s="24"/>
      <c r="AD2022" s="24"/>
      <c r="AE2022" s="24"/>
      <c r="AR2022" s="224" t="s">
        <v>273</v>
      </c>
      <c r="AT2022" s="224" t="s">
        <v>148</v>
      </c>
      <c r="AU2022" s="224" t="s">
        <v>85</v>
      </c>
      <c r="AY2022" s="3" t="s">
        <v>146</v>
      </c>
      <c r="BE2022" s="225" t="n">
        <f aca="false">IF(N2022="základní",J2022,0)</f>
        <v>0</v>
      </c>
      <c r="BF2022" s="225" t="n">
        <f aca="false">IF(N2022="snížená",J2022,0)</f>
        <v>0</v>
      </c>
      <c r="BG2022" s="225" t="n">
        <f aca="false">IF(N2022="zákl. přenesená",J2022,0)</f>
        <v>0</v>
      </c>
      <c r="BH2022" s="225" t="n">
        <f aca="false">IF(N2022="sníž. přenesená",J2022,0)</f>
        <v>0</v>
      </c>
      <c r="BI2022" s="225" t="n">
        <f aca="false">IF(N2022="nulová",J2022,0)</f>
        <v>0</v>
      </c>
      <c r="BJ2022" s="3" t="s">
        <v>83</v>
      </c>
      <c r="BK2022" s="225" t="n">
        <f aca="false">ROUND(I2022*H2022,2)</f>
        <v>0</v>
      </c>
      <c r="BL2022" s="3" t="s">
        <v>273</v>
      </c>
      <c r="BM2022" s="224" t="s">
        <v>2657</v>
      </c>
    </row>
    <row r="2023" s="195" customFormat="true" ht="22.8" hidden="false" customHeight="true" outlineLevel="0" collapsed="false">
      <c r="B2023" s="196"/>
      <c r="C2023" s="197"/>
      <c r="D2023" s="198" t="s">
        <v>74</v>
      </c>
      <c r="E2023" s="210" t="s">
        <v>2658</v>
      </c>
      <c r="F2023" s="210" t="s">
        <v>2659</v>
      </c>
      <c r="G2023" s="197"/>
      <c r="H2023" s="197"/>
      <c r="I2023" s="200"/>
      <c r="J2023" s="211" t="n">
        <f aca="false">BK2023</f>
        <v>0</v>
      </c>
      <c r="K2023" s="197"/>
      <c r="L2023" s="202"/>
      <c r="M2023" s="203"/>
      <c r="N2023" s="204"/>
      <c r="O2023" s="204"/>
      <c r="P2023" s="205" t="n">
        <f aca="false">SUM(P2024:P2034)</f>
        <v>0</v>
      </c>
      <c r="Q2023" s="204"/>
      <c r="R2023" s="205" t="n">
        <f aca="false">SUM(R2024:R2034)</f>
        <v>0.07273112</v>
      </c>
      <c r="S2023" s="204"/>
      <c r="T2023" s="206" t="n">
        <f aca="false">SUM(T2024:T2034)</f>
        <v>0</v>
      </c>
      <c r="AR2023" s="207" t="s">
        <v>85</v>
      </c>
      <c r="AT2023" s="208" t="s">
        <v>74</v>
      </c>
      <c r="AU2023" s="208" t="s">
        <v>83</v>
      </c>
      <c r="AY2023" s="207" t="s">
        <v>146</v>
      </c>
      <c r="BK2023" s="209" t="n">
        <f aca="false">SUM(BK2024:BK2034)</f>
        <v>0</v>
      </c>
    </row>
    <row r="2024" s="31" customFormat="true" ht="24.15" hidden="false" customHeight="true" outlineLevel="0" collapsed="false">
      <c r="A2024" s="24"/>
      <c r="B2024" s="25"/>
      <c r="C2024" s="212" t="s">
        <v>2660</v>
      </c>
      <c r="D2024" s="212" t="s">
        <v>148</v>
      </c>
      <c r="E2024" s="213" t="s">
        <v>2661</v>
      </c>
      <c r="F2024" s="214" t="s">
        <v>2662</v>
      </c>
      <c r="G2024" s="215" t="s">
        <v>227</v>
      </c>
      <c r="H2024" s="216" t="n">
        <v>123.07</v>
      </c>
      <c r="I2024" s="217"/>
      <c r="J2024" s="218" t="n">
        <f aca="false">ROUND(I2024*H2024,2)</f>
        <v>0</v>
      </c>
      <c r="K2024" s="219"/>
      <c r="L2024" s="30"/>
      <c r="M2024" s="220"/>
      <c r="N2024" s="221" t="s">
        <v>40</v>
      </c>
      <c r="O2024" s="74"/>
      <c r="P2024" s="222" t="n">
        <f aca="false">O2024*H2024</f>
        <v>0</v>
      </c>
      <c r="Q2024" s="222" t="n">
        <v>0.00015</v>
      </c>
      <c r="R2024" s="222" t="n">
        <f aca="false">Q2024*H2024</f>
        <v>0.0184605</v>
      </c>
      <c r="S2024" s="222" t="n">
        <v>0</v>
      </c>
      <c r="T2024" s="223" t="n">
        <f aca="false">S2024*H2024</f>
        <v>0</v>
      </c>
      <c r="U2024" s="24"/>
      <c r="V2024" s="24"/>
      <c r="W2024" s="24"/>
      <c r="X2024" s="24"/>
      <c r="Y2024" s="24"/>
      <c r="Z2024" s="24"/>
      <c r="AA2024" s="24"/>
      <c r="AB2024" s="24"/>
      <c r="AC2024" s="24"/>
      <c r="AD2024" s="24"/>
      <c r="AE2024" s="24"/>
      <c r="AR2024" s="224" t="s">
        <v>273</v>
      </c>
      <c r="AT2024" s="224" t="s">
        <v>148</v>
      </c>
      <c r="AU2024" s="224" t="s">
        <v>85</v>
      </c>
      <c r="AY2024" s="3" t="s">
        <v>146</v>
      </c>
      <c r="BE2024" s="225" t="n">
        <f aca="false">IF(N2024="základní",J2024,0)</f>
        <v>0</v>
      </c>
      <c r="BF2024" s="225" t="n">
        <f aca="false">IF(N2024="snížená",J2024,0)</f>
        <v>0</v>
      </c>
      <c r="BG2024" s="225" t="n">
        <f aca="false">IF(N2024="zákl. přenesená",J2024,0)</f>
        <v>0</v>
      </c>
      <c r="BH2024" s="225" t="n">
        <f aca="false">IF(N2024="sníž. přenesená",J2024,0)</f>
        <v>0</v>
      </c>
      <c r="BI2024" s="225" t="n">
        <f aca="false">IF(N2024="nulová",J2024,0)</f>
        <v>0</v>
      </c>
      <c r="BJ2024" s="3" t="s">
        <v>83</v>
      </c>
      <c r="BK2024" s="225" t="n">
        <f aca="false">ROUND(I2024*H2024,2)</f>
        <v>0</v>
      </c>
      <c r="BL2024" s="3" t="s">
        <v>273</v>
      </c>
      <c r="BM2024" s="224" t="s">
        <v>2663</v>
      </c>
    </row>
    <row r="2025" s="226" customFormat="true" ht="12.8" hidden="false" customHeight="false" outlineLevel="0" collapsed="false">
      <c r="B2025" s="227"/>
      <c r="C2025" s="228"/>
      <c r="D2025" s="229" t="s">
        <v>154</v>
      </c>
      <c r="E2025" s="230"/>
      <c r="F2025" s="231" t="s">
        <v>2664</v>
      </c>
      <c r="G2025" s="228"/>
      <c r="H2025" s="232" t="n">
        <v>117.823</v>
      </c>
      <c r="I2025" s="233"/>
      <c r="J2025" s="228"/>
      <c r="K2025" s="228"/>
      <c r="L2025" s="234"/>
      <c r="M2025" s="235"/>
      <c r="N2025" s="236"/>
      <c r="O2025" s="236"/>
      <c r="P2025" s="236"/>
      <c r="Q2025" s="236"/>
      <c r="R2025" s="236"/>
      <c r="S2025" s="236"/>
      <c r="T2025" s="237"/>
      <c r="AT2025" s="238" t="s">
        <v>154</v>
      </c>
      <c r="AU2025" s="238" t="s">
        <v>85</v>
      </c>
      <c r="AV2025" s="226" t="s">
        <v>85</v>
      </c>
      <c r="AW2025" s="226" t="s">
        <v>31</v>
      </c>
      <c r="AX2025" s="226" t="s">
        <v>75</v>
      </c>
      <c r="AY2025" s="238" t="s">
        <v>146</v>
      </c>
    </row>
    <row r="2026" s="226" customFormat="true" ht="12.8" hidden="false" customHeight="false" outlineLevel="0" collapsed="false">
      <c r="B2026" s="227"/>
      <c r="C2026" s="228"/>
      <c r="D2026" s="229" t="s">
        <v>154</v>
      </c>
      <c r="E2026" s="230"/>
      <c r="F2026" s="231" t="s">
        <v>2665</v>
      </c>
      <c r="G2026" s="228"/>
      <c r="H2026" s="232" t="n">
        <v>5.247</v>
      </c>
      <c r="I2026" s="233"/>
      <c r="J2026" s="228"/>
      <c r="K2026" s="228"/>
      <c r="L2026" s="234"/>
      <c r="M2026" s="235"/>
      <c r="N2026" s="236"/>
      <c r="O2026" s="236"/>
      <c r="P2026" s="236"/>
      <c r="Q2026" s="236"/>
      <c r="R2026" s="236"/>
      <c r="S2026" s="236"/>
      <c r="T2026" s="237"/>
      <c r="AT2026" s="238" t="s">
        <v>154</v>
      </c>
      <c r="AU2026" s="238" t="s">
        <v>85</v>
      </c>
      <c r="AV2026" s="226" t="s">
        <v>85</v>
      </c>
      <c r="AW2026" s="226" t="s">
        <v>31</v>
      </c>
      <c r="AX2026" s="226" t="s">
        <v>75</v>
      </c>
      <c r="AY2026" s="238" t="s">
        <v>146</v>
      </c>
    </row>
    <row r="2027" s="239" customFormat="true" ht="12.8" hidden="false" customHeight="false" outlineLevel="0" collapsed="false">
      <c r="B2027" s="240"/>
      <c r="C2027" s="241"/>
      <c r="D2027" s="229" t="s">
        <v>154</v>
      </c>
      <c r="E2027" s="242"/>
      <c r="F2027" s="243" t="s">
        <v>159</v>
      </c>
      <c r="G2027" s="241"/>
      <c r="H2027" s="244" t="n">
        <v>123.07</v>
      </c>
      <c r="I2027" s="245"/>
      <c r="J2027" s="241"/>
      <c r="K2027" s="241"/>
      <c r="L2027" s="246"/>
      <c r="M2027" s="247"/>
      <c r="N2027" s="248"/>
      <c r="O2027" s="248"/>
      <c r="P2027" s="248"/>
      <c r="Q2027" s="248"/>
      <c r="R2027" s="248"/>
      <c r="S2027" s="248"/>
      <c r="T2027" s="249"/>
      <c r="AT2027" s="250" t="s">
        <v>154</v>
      </c>
      <c r="AU2027" s="250" t="s">
        <v>85</v>
      </c>
      <c r="AV2027" s="239" t="s">
        <v>152</v>
      </c>
      <c r="AW2027" s="239" t="s">
        <v>31</v>
      </c>
      <c r="AX2027" s="239" t="s">
        <v>83</v>
      </c>
      <c r="AY2027" s="250" t="s">
        <v>146</v>
      </c>
    </row>
    <row r="2028" s="31" customFormat="true" ht="24.15" hidden="false" customHeight="true" outlineLevel="0" collapsed="false">
      <c r="A2028" s="24"/>
      <c r="B2028" s="25"/>
      <c r="C2028" s="212" t="s">
        <v>2666</v>
      </c>
      <c r="D2028" s="212" t="s">
        <v>148</v>
      </c>
      <c r="E2028" s="213" t="s">
        <v>2667</v>
      </c>
      <c r="F2028" s="214" t="s">
        <v>2668</v>
      </c>
      <c r="G2028" s="215" t="s">
        <v>227</v>
      </c>
      <c r="H2028" s="216" t="n">
        <v>123.07</v>
      </c>
      <c r="I2028" s="217"/>
      <c r="J2028" s="218" t="n">
        <f aca="false">ROUND(I2028*H2028,2)</f>
        <v>0</v>
      </c>
      <c r="K2028" s="219"/>
      <c r="L2028" s="30"/>
      <c r="M2028" s="220"/>
      <c r="N2028" s="221" t="s">
        <v>40</v>
      </c>
      <c r="O2028" s="74"/>
      <c r="P2028" s="222" t="n">
        <f aca="false">O2028*H2028</f>
        <v>0</v>
      </c>
      <c r="Q2028" s="222" t="n">
        <v>0.00033</v>
      </c>
      <c r="R2028" s="222" t="n">
        <f aca="false">Q2028*H2028</f>
        <v>0.0406131</v>
      </c>
      <c r="S2028" s="222" t="n">
        <v>0</v>
      </c>
      <c r="T2028" s="223" t="n">
        <f aca="false">S2028*H2028</f>
        <v>0</v>
      </c>
      <c r="U2028" s="24"/>
      <c r="V2028" s="24"/>
      <c r="W2028" s="24"/>
      <c r="X2028" s="24"/>
      <c r="Y2028" s="24"/>
      <c r="Z2028" s="24"/>
      <c r="AA2028" s="24"/>
      <c r="AB2028" s="24"/>
      <c r="AC2028" s="24"/>
      <c r="AD2028" s="24"/>
      <c r="AE2028" s="24"/>
      <c r="AR2028" s="224" t="s">
        <v>273</v>
      </c>
      <c r="AT2028" s="224" t="s">
        <v>148</v>
      </c>
      <c r="AU2028" s="224" t="s">
        <v>85</v>
      </c>
      <c r="AY2028" s="3" t="s">
        <v>146</v>
      </c>
      <c r="BE2028" s="225" t="n">
        <f aca="false">IF(N2028="základní",J2028,0)</f>
        <v>0</v>
      </c>
      <c r="BF2028" s="225" t="n">
        <f aca="false">IF(N2028="snížená",J2028,0)</f>
        <v>0</v>
      </c>
      <c r="BG2028" s="225" t="n">
        <f aca="false">IF(N2028="zákl. přenesená",J2028,0)</f>
        <v>0</v>
      </c>
      <c r="BH2028" s="225" t="n">
        <f aca="false">IF(N2028="sníž. přenesená",J2028,0)</f>
        <v>0</v>
      </c>
      <c r="BI2028" s="225" t="n">
        <f aca="false">IF(N2028="nulová",J2028,0)</f>
        <v>0</v>
      </c>
      <c r="BJ2028" s="3" t="s">
        <v>83</v>
      </c>
      <c r="BK2028" s="225" t="n">
        <f aca="false">ROUND(I2028*H2028,2)</f>
        <v>0</v>
      </c>
      <c r="BL2028" s="3" t="s">
        <v>273</v>
      </c>
      <c r="BM2028" s="224" t="s">
        <v>2669</v>
      </c>
    </row>
    <row r="2029" s="31" customFormat="true" ht="24.15" hidden="false" customHeight="true" outlineLevel="0" collapsed="false">
      <c r="A2029" s="24"/>
      <c r="B2029" s="25"/>
      <c r="C2029" s="212" t="s">
        <v>2670</v>
      </c>
      <c r="D2029" s="212" t="s">
        <v>148</v>
      </c>
      <c r="E2029" s="213" t="s">
        <v>2671</v>
      </c>
      <c r="F2029" s="214" t="s">
        <v>2672</v>
      </c>
      <c r="G2029" s="215" t="s">
        <v>227</v>
      </c>
      <c r="H2029" s="216" t="n">
        <v>17.288</v>
      </c>
      <c r="I2029" s="217"/>
      <c r="J2029" s="218" t="n">
        <f aca="false">ROUND(I2029*H2029,2)</f>
        <v>0</v>
      </c>
      <c r="K2029" s="219"/>
      <c r="L2029" s="30"/>
      <c r="M2029" s="220"/>
      <c r="N2029" s="221" t="s">
        <v>40</v>
      </c>
      <c r="O2029" s="74"/>
      <c r="P2029" s="222" t="n">
        <f aca="false">O2029*H2029</f>
        <v>0</v>
      </c>
      <c r="Q2029" s="222" t="n">
        <v>0.00029</v>
      </c>
      <c r="R2029" s="222" t="n">
        <f aca="false">Q2029*H2029</f>
        <v>0.00501352</v>
      </c>
      <c r="S2029" s="222" t="n">
        <v>0</v>
      </c>
      <c r="T2029" s="223" t="n">
        <f aca="false">S2029*H2029</f>
        <v>0</v>
      </c>
      <c r="U2029" s="24"/>
      <c r="V2029" s="24"/>
      <c r="W2029" s="24"/>
      <c r="X2029" s="24"/>
      <c r="Y2029" s="24"/>
      <c r="Z2029" s="24"/>
      <c r="AA2029" s="24"/>
      <c r="AB2029" s="24"/>
      <c r="AC2029" s="24"/>
      <c r="AD2029" s="24"/>
      <c r="AE2029" s="24"/>
      <c r="AR2029" s="224" t="s">
        <v>273</v>
      </c>
      <c r="AT2029" s="224" t="s">
        <v>148</v>
      </c>
      <c r="AU2029" s="224" t="s">
        <v>85</v>
      </c>
      <c r="AY2029" s="3" t="s">
        <v>146</v>
      </c>
      <c r="BE2029" s="225" t="n">
        <f aca="false">IF(N2029="základní",J2029,0)</f>
        <v>0</v>
      </c>
      <c r="BF2029" s="225" t="n">
        <f aca="false">IF(N2029="snížená",J2029,0)</f>
        <v>0</v>
      </c>
      <c r="BG2029" s="225" t="n">
        <f aca="false">IF(N2029="zákl. přenesená",J2029,0)</f>
        <v>0</v>
      </c>
      <c r="BH2029" s="225" t="n">
        <f aca="false">IF(N2029="sníž. přenesená",J2029,0)</f>
        <v>0</v>
      </c>
      <c r="BI2029" s="225" t="n">
        <f aca="false">IF(N2029="nulová",J2029,0)</f>
        <v>0</v>
      </c>
      <c r="BJ2029" s="3" t="s">
        <v>83</v>
      </c>
      <c r="BK2029" s="225" t="n">
        <f aca="false">ROUND(I2029*H2029,2)</f>
        <v>0</v>
      </c>
      <c r="BL2029" s="3" t="s">
        <v>273</v>
      </c>
      <c r="BM2029" s="224" t="s">
        <v>2673</v>
      </c>
    </row>
    <row r="2030" s="226" customFormat="true" ht="12.8" hidden="false" customHeight="false" outlineLevel="0" collapsed="false">
      <c r="B2030" s="227"/>
      <c r="C2030" s="228"/>
      <c r="D2030" s="229" t="s">
        <v>154</v>
      </c>
      <c r="E2030" s="230"/>
      <c r="F2030" s="231" t="s">
        <v>2674</v>
      </c>
      <c r="G2030" s="228"/>
      <c r="H2030" s="232" t="n">
        <v>4.6</v>
      </c>
      <c r="I2030" s="233"/>
      <c r="J2030" s="228"/>
      <c r="K2030" s="228"/>
      <c r="L2030" s="234"/>
      <c r="M2030" s="235"/>
      <c r="N2030" s="236"/>
      <c r="O2030" s="236"/>
      <c r="P2030" s="236"/>
      <c r="Q2030" s="236"/>
      <c r="R2030" s="236"/>
      <c r="S2030" s="236"/>
      <c r="T2030" s="237"/>
      <c r="AT2030" s="238" t="s">
        <v>154</v>
      </c>
      <c r="AU2030" s="238" t="s">
        <v>85</v>
      </c>
      <c r="AV2030" s="226" t="s">
        <v>85</v>
      </c>
      <c r="AW2030" s="226" t="s">
        <v>31</v>
      </c>
      <c r="AX2030" s="226" t="s">
        <v>75</v>
      </c>
      <c r="AY2030" s="238" t="s">
        <v>146</v>
      </c>
    </row>
    <row r="2031" s="226" customFormat="true" ht="12.8" hidden="false" customHeight="false" outlineLevel="0" collapsed="false">
      <c r="B2031" s="227"/>
      <c r="C2031" s="228"/>
      <c r="D2031" s="229" t="s">
        <v>154</v>
      </c>
      <c r="E2031" s="230"/>
      <c r="F2031" s="231" t="s">
        <v>2675</v>
      </c>
      <c r="G2031" s="228"/>
      <c r="H2031" s="232" t="n">
        <v>0.188</v>
      </c>
      <c r="I2031" s="233"/>
      <c r="J2031" s="228"/>
      <c r="K2031" s="228"/>
      <c r="L2031" s="234"/>
      <c r="M2031" s="235"/>
      <c r="N2031" s="236"/>
      <c r="O2031" s="236"/>
      <c r="P2031" s="236"/>
      <c r="Q2031" s="236"/>
      <c r="R2031" s="236"/>
      <c r="S2031" s="236"/>
      <c r="T2031" s="237"/>
      <c r="AT2031" s="238" t="s">
        <v>154</v>
      </c>
      <c r="AU2031" s="238" t="s">
        <v>85</v>
      </c>
      <c r="AV2031" s="226" t="s">
        <v>85</v>
      </c>
      <c r="AW2031" s="226" t="s">
        <v>31</v>
      </c>
      <c r="AX2031" s="226" t="s">
        <v>75</v>
      </c>
      <c r="AY2031" s="238" t="s">
        <v>146</v>
      </c>
    </row>
    <row r="2032" s="226" customFormat="true" ht="12.8" hidden="false" customHeight="false" outlineLevel="0" collapsed="false">
      <c r="B2032" s="227"/>
      <c r="C2032" s="228"/>
      <c r="D2032" s="229" t="s">
        <v>154</v>
      </c>
      <c r="E2032" s="230"/>
      <c r="F2032" s="231" t="s">
        <v>2676</v>
      </c>
      <c r="G2032" s="228"/>
      <c r="H2032" s="232" t="n">
        <v>12.5</v>
      </c>
      <c r="I2032" s="233"/>
      <c r="J2032" s="228"/>
      <c r="K2032" s="228"/>
      <c r="L2032" s="234"/>
      <c r="M2032" s="235"/>
      <c r="N2032" s="236"/>
      <c r="O2032" s="236"/>
      <c r="P2032" s="236"/>
      <c r="Q2032" s="236"/>
      <c r="R2032" s="236"/>
      <c r="S2032" s="236"/>
      <c r="T2032" s="237"/>
      <c r="AT2032" s="238" t="s">
        <v>154</v>
      </c>
      <c r="AU2032" s="238" t="s">
        <v>85</v>
      </c>
      <c r="AV2032" s="226" t="s">
        <v>85</v>
      </c>
      <c r="AW2032" s="226" t="s">
        <v>31</v>
      </c>
      <c r="AX2032" s="226" t="s">
        <v>75</v>
      </c>
      <c r="AY2032" s="238" t="s">
        <v>146</v>
      </c>
    </row>
    <row r="2033" s="239" customFormat="true" ht="12.8" hidden="false" customHeight="false" outlineLevel="0" collapsed="false">
      <c r="B2033" s="240"/>
      <c r="C2033" s="241"/>
      <c r="D2033" s="229" t="s">
        <v>154</v>
      </c>
      <c r="E2033" s="242"/>
      <c r="F2033" s="243" t="s">
        <v>159</v>
      </c>
      <c r="G2033" s="241"/>
      <c r="H2033" s="244" t="n">
        <v>17.288</v>
      </c>
      <c r="I2033" s="245"/>
      <c r="J2033" s="241"/>
      <c r="K2033" s="241"/>
      <c r="L2033" s="246"/>
      <c r="M2033" s="247"/>
      <c r="N2033" s="248"/>
      <c r="O2033" s="248"/>
      <c r="P2033" s="248"/>
      <c r="Q2033" s="248"/>
      <c r="R2033" s="248"/>
      <c r="S2033" s="248"/>
      <c r="T2033" s="249"/>
      <c r="AT2033" s="250" t="s">
        <v>154</v>
      </c>
      <c r="AU2033" s="250" t="s">
        <v>85</v>
      </c>
      <c r="AV2033" s="239" t="s">
        <v>152</v>
      </c>
      <c r="AW2033" s="239" t="s">
        <v>31</v>
      </c>
      <c r="AX2033" s="239" t="s">
        <v>83</v>
      </c>
      <c r="AY2033" s="250" t="s">
        <v>146</v>
      </c>
    </row>
    <row r="2034" s="31" customFormat="true" ht="24.15" hidden="false" customHeight="true" outlineLevel="0" collapsed="false">
      <c r="A2034" s="24"/>
      <c r="B2034" s="25"/>
      <c r="C2034" s="212" t="s">
        <v>2677</v>
      </c>
      <c r="D2034" s="212" t="s">
        <v>148</v>
      </c>
      <c r="E2034" s="213" t="s">
        <v>2678</v>
      </c>
      <c r="F2034" s="214" t="s">
        <v>2679</v>
      </c>
      <c r="G2034" s="215" t="s">
        <v>227</v>
      </c>
      <c r="H2034" s="216" t="n">
        <v>17.288</v>
      </c>
      <c r="I2034" s="217"/>
      <c r="J2034" s="218" t="n">
        <f aca="false">ROUND(I2034*H2034,2)</f>
        <v>0</v>
      </c>
      <c r="K2034" s="219"/>
      <c r="L2034" s="30"/>
      <c r="M2034" s="220"/>
      <c r="N2034" s="221" t="s">
        <v>40</v>
      </c>
      <c r="O2034" s="74"/>
      <c r="P2034" s="222" t="n">
        <f aca="false">O2034*H2034</f>
        <v>0</v>
      </c>
      <c r="Q2034" s="222" t="n">
        <v>0.0005</v>
      </c>
      <c r="R2034" s="222" t="n">
        <f aca="false">Q2034*H2034</f>
        <v>0.008644</v>
      </c>
      <c r="S2034" s="222" t="n">
        <v>0</v>
      </c>
      <c r="T2034" s="223" t="n">
        <f aca="false">S2034*H2034</f>
        <v>0</v>
      </c>
      <c r="U2034" s="24"/>
      <c r="V2034" s="24"/>
      <c r="W2034" s="24"/>
      <c r="X2034" s="24"/>
      <c r="Y2034" s="24"/>
      <c r="Z2034" s="24"/>
      <c r="AA2034" s="24"/>
      <c r="AB2034" s="24"/>
      <c r="AC2034" s="24"/>
      <c r="AD2034" s="24"/>
      <c r="AE2034" s="24"/>
      <c r="AR2034" s="224" t="s">
        <v>273</v>
      </c>
      <c r="AT2034" s="224" t="s">
        <v>148</v>
      </c>
      <c r="AU2034" s="224" t="s">
        <v>85</v>
      </c>
      <c r="AY2034" s="3" t="s">
        <v>146</v>
      </c>
      <c r="BE2034" s="225" t="n">
        <f aca="false">IF(N2034="základní",J2034,0)</f>
        <v>0</v>
      </c>
      <c r="BF2034" s="225" t="n">
        <f aca="false">IF(N2034="snížená",J2034,0)</f>
        <v>0</v>
      </c>
      <c r="BG2034" s="225" t="n">
        <f aca="false">IF(N2034="zákl. přenesená",J2034,0)</f>
        <v>0</v>
      </c>
      <c r="BH2034" s="225" t="n">
        <f aca="false">IF(N2034="sníž. přenesená",J2034,0)</f>
        <v>0</v>
      </c>
      <c r="BI2034" s="225" t="n">
        <f aca="false">IF(N2034="nulová",J2034,0)</f>
        <v>0</v>
      </c>
      <c r="BJ2034" s="3" t="s">
        <v>83</v>
      </c>
      <c r="BK2034" s="225" t="n">
        <f aca="false">ROUND(I2034*H2034,2)</f>
        <v>0</v>
      </c>
      <c r="BL2034" s="3" t="s">
        <v>273</v>
      </c>
      <c r="BM2034" s="224" t="s">
        <v>2680</v>
      </c>
    </row>
    <row r="2035" s="195" customFormat="true" ht="22.8" hidden="false" customHeight="true" outlineLevel="0" collapsed="false">
      <c r="B2035" s="196"/>
      <c r="C2035" s="197"/>
      <c r="D2035" s="198" t="s">
        <v>74</v>
      </c>
      <c r="E2035" s="210" t="s">
        <v>2681</v>
      </c>
      <c r="F2035" s="210" t="s">
        <v>2682</v>
      </c>
      <c r="G2035" s="197"/>
      <c r="H2035" s="197"/>
      <c r="I2035" s="200"/>
      <c r="J2035" s="211" t="n">
        <f aca="false">BK2035</f>
        <v>0</v>
      </c>
      <c r="K2035" s="197"/>
      <c r="L2035" s="202"/>
      <c r="M2035" s="203"/>
      <c r="N2035" s="204"/>
      <c r="O2035" s="204"/>
      <c r="P2035" s="205" t="n">
        <f aca="false">SUM(P2036:P2117)</f>
        <v>0</v>
      </c>
      <c r="Q2035" s="204"/>
      <c r="R2035" s="205" t="n">
        <f aca="false">SUM(R2036:R2117)</f>
        <v>1.12132862</v>
      </c>
      <c r="S2035" s="204"/>
      <c r="T2035" s="206" t="n">
        <f aca="false">SUM(T2036:T2117)</f>
        <v>0</v>
      </c>
      <c r="AR2035" s="207" t="s">
        <v>85</v>
      </c>
      <c r="AT2035" s="208" t="s">
        <v>74</v>
      </c>
      <c r="AU2035" s="208" t="s">
        <v>83</v>
      </c>
      <c r="AY2035" s="207" t="s">
        <v>146</v>
      </c>
      <c r="BK2035" s="209" t="n">
        <f aca="false">SUM(BK2036:BK2117)</f>
        <v>0</v>
      </c>
    </row>
    <row r="2036" s="31" customFormat="true" ht="24.15" hidden="false" customHeight="true" outlineLevel="0" collapsed="false">
      <c r="A2036" s="24"/>
      <c r="B2036" s="25"/>
      <c r="C2036" s="212" t="s">
        <v>2683</v>
      </c>
      <c r="D2036" s="212" t="s">
        <v>148</v>
      </c>
      <c r="E2036" s="213" t="s">
        <v>2684</v>
      </c>
      <c r="F2036" s="214" t="s">
        <v>2685</v>
      </c>
      <c r="G2036" s="215" t="s">
        <v>227</v>
      </c>
      <c r="H2036" s="216" t="n">
        <v>2264.282</v>
      </c>
      <c r="I2036" s="217"/>
      <c r="J2036" s="218" t="n">
        <f aca="false">ROUND(I2036*H2036,2)</f>
        <v>0</v>
      </c>
      <c r="K2036" s="219"/>
      <c r="L2036" s="30"/>
      <c r="M2036" s="220"/>
      <c r="N2036" s="221" t="s">
        <v>40</v>
      </c>
      <c r="O2036" s="74"/>
      <c r="P2036" s="222" t="n">
        <f aca="false">O2036*H2036</f>
        <v>0</v>
      </c>
      <c r="Q2036" s="222" t="n">
        <v>0.0002</v>
      </c>
      <c r="R2036" s="222" t="n">
        <f aca="false">Q2036*H2036</f>
        <v>0.4528564</v>
      </c>
      <c r="S2036" s="222" t="n">
        <v>0</v>
      </c>
      <c r="T2036" s="223" t="n">
        <f aca="false">S2036*H2036</f>
        <v>0</v>
      </c>
      <c r="U2036" s="24"/>
      <c r="V2036" s="24"/>
      <c r="W2036" s="24"/>
      <c r="X2036" s="24"/>
      <c r="Y2036" s="24"/>
      <c r="Z2036" s="24"/>
      <c r="AA2036" s="24"/>
      <c r="AB2036" s="24"/>
      <c r="AC2036" s="24"/>
      <c r="AD2036" s="24"/>
      <c r="AE2036" s="24"/>
      <c r="AR2036" s="224" t="s">
        <v>273</v>
      </c>
      <c r="AT2036" s="224" t="s">
        <v>148</v>
      </c>
      <c r="AU2036" s="224" t="s">
        <v>85</v>
      </c>
      <c r="AY2036" s="3" t="s">
        <v>146</v>
      </c>
      <c r="BE2036" s="225" t="n">
        <f aca="false">IF(N2036="základní",J2036,0)</f>
        <v>0</v>
      </c>
      <c r="BF2036" s="225" t="n">
        <f aca="false">IF(N2036="snížená",J2036,0)</f>
        <v>0</v>
      </c>
      <c r="BG2036" s="225" t="n">
        <f aca="false">IF(N2036="zákl. přenesená",J2036,0)</f>
        <v>0</v>
      </c>
      <c r="BH2036" s="225" t="n">
        <f aca="false">IF(N2036="sníž. přenesená",J2036,0)</f>
        <v>0</v>
      </c>
      <c r="BI2036" s="225" t="n">
        <f aca="false">IF(N2036="nulová",J2036,0)</f>
        <v>0</v>
      </c>
      <c r="BJ2036" s="3" t="s">
        <v>83</v>
      </c>
      <c r="BK2036" s="225" t="n">
        <f aca="false">ROUND(I2036*H2036,2)</f>
        <v>0</v>
      </c>
      <c r="BL2036" s="3" t="s">
        <v>273</v>
      </c>
      <c r="BM2036" s="224" t="s">
        <v>2686</v>
      </c>
    </row>
    <row r="2037" s="226" customFormat="true" ht="12.8" hidden="false" customHeight="false" outlineLevel="0" collapsed="false">
      <c r="B2037" s="227"/>
      <c r="C2037" s="228"/>
      <c r="D2037" s="229" t="s">
        <v>154</v>
      </c>
      <c r="E2037" s="230"/>
      <c r="F2037" s="231" t="s">
        <v>1155</v>
      </c>
      <c r="G2037" s="228"/>
      <c r="H2037" s="232" t="n">
        <v>124.699</v>
      </c>
      <c r="I2037" s="233"/>
      <c r="J2037" s="228"/>
      <c r="K2037" s="228"/>
      <c r="L2037" s="234"/>
      <c r="M2037" s="235"/>
      <c r="N2037" s="236"/>
      <c r="O2037" s="236"/>
      <c r="P2037" s="236"/>
      <c r="Q2037" s="236"/>
      <c r="R2037" s="236"/>
      <c r="S2037" s="236"/>
      <c r="T2037" s="237"/>
      <c r="AT2037" s="238" t="s">
        <v>154</v>
      </c>
      <c r="AU2037" s="238" t="s">
        <v>85</v>
      </c>
      <c r="AV2037" s="226" t="s">
        <v>85</v>
      </c>
      <c r="AW2037" s="226" t="s">
        <v>31</v>
      </c>
      <c r="AX2037" s="226" t="s">
        <v>75</v>
      </c>
      <c r="AY2037" s="238" t="s">
        <v>146</v>
      </c>
    </row>
    <row r="2038" s="226" customFormat="true" ht="12.8" hidden="false" customHeight="false" outlineLevel="0" collapsed="false">
      <c r="B2038" s="227"/>
      <c r="C2038" s="228"/>
      <c r="D2038" s="229" t="s">
        <v>154</v>
      </c>
      <c r="E2038" s="230"/>
      <c r="F2038" s="231" t="s">
        <v>1157</v>
      </c>
      <c r="G2038" s="228"/>
      <c r="H2038" s="232" t="n">
        <v>2.08</v>
      </c>
      <c r="I2038" s="233"/>
      <c r="J2038" s="228"/>
      <c r="K2038" s="228"/>
      <c r="L2038" s="234"/>
      <c r="M2038" s="235"/>
      <c r="N2038" s="236"/>
      <c r="O2038" s="236"/>
      <c r="P2038" s="236"/>
      <c r="Q2038" s="236"/>
      <c r="R2038" s="236"/>
      <c r="S2038" s="236"/>
      <c r="T2038" s="237"/>
      <c r="AT2038" s="238" t="s">
        <v>154</v>
      </c>
      <c r="AU2038" s="238" t="s">
        <v>85</v>
      </c>
      <c r="AV2038" s="226" t="s">
        <v>85</v>
      </c>
      <c r="AW2038" s="226" t="s">
        <v>31</v>
      </c>
      <c r="AX2038" s="226" t="s">
        <v>75</v>
      </c>
      <c r="AY2038" s="238" t="s">
        <v>146</v>
      </c>
    </row>
    <row r="2039" s="226" customFormat="true" ht="12.8" hidden="false" customHeight="false" outlineLevel="0" collapsed="false">
      <c r="B2039" s="227"/>
      <c r="C2039" s="228"/>
      <c r="D2039" s="229" t="s">
        <v>154</v>
      </c>
      <c r="E2039" s="230"/>
      <c r="F2039" s="231" t="s">
        <v>2687</v>
      </c>
      <c r="G2039" s="228"/>
      <c r="H2039" s="232" t="n">
        <v>0.542</v>
      </c>
      <c r="I2039" s="233"/>
      <c r="J2039" s="228"/>
      <c r="K2039" s="228"/>
      <c r="L2039" s="234"/>
      <c r="M2039" s="235"/>
      <c r="N2039" s="236"/>
      <c r="O2039" s="236"/>
      <c r="P2039" s="236"/>
      <c r="Q2039" s="236"/>
      <c r="R2039" s="236"/>
      <c r="S2039" s="236"/>
      <c r="T2039" s="237"/>
      <c r="AT2039" s="238" t="s">
        <v>154</v>
      </c>
      <c r="AU2039" s="238" t="s">
        <v>85</v>
      </c>
      <c r="AV2039" s="226" t="s">
        <v>85</v>
      </c>
      <c r="AW2039" s="226" t="s">
        <v>31</v>
      </c>
      <c r="AX2039" s="226" t="s">
        <v>75</v>
      </c>
      <c r="AY2039" s="238" t="s">
        <v>146</v>
      </c>
    </row>
    <row r="2040" s="226" customFormat="true" ht="12.8" hidden="false" customHeight="false" outlineLevel="0" collapsed="false">
      <c r="B2040" s="227"/>
      <c r="C2040" s="228"/>
      <c r="D2040" s="229" t="s">
        <v>154</v>
      </c>
      <c r="E2040" s="230"/>
      <c r="F2040" s="231" t="s">
        <v>1159</v>
      </c>
      <c r="G2040" s="228"/>
      <c r="H2040" s="232" t="n">
        <v>2.172</v>
      </c>
      <c r="I2040" s="233"/>
      <c r="J2040" s="228"/>
      <c r="K2040" s="228"/>
      <c r="L2040" s="234"/>
      <c r="M2040" s="235"/>
      <c r="N2040" s="236"/>
      <c r="O2040" s="236"/>
      <c r="P2040" s="236"/>
      <c r="Q2040" s="236"/>
      <c r="R2040" s="236"/>
      <c r="S2040" s="236"/>
      <c r="T2040" s="237"/>
      <c r="AT2040" s="238" t="s">
        <v>154</v>
      </c>
      <c r="AU2040" s="238" t="s">
        <v>85</v>
      </c>
      <c r="AV2040" s="226" t="s">
        <v>85</v>
      </c>
      <c r="AW2040" s="226" t="s">
        <v>31</v>
      </c>
      <c r="AX2040" s="226" t="s">
        <v>75</v>
      </c>
      <c r="AY2040" s="238" t="s">
        <v>146</v>
      </c>
    </row>
    <row r="2041" s="226" customFormat="true" ht="12.8" hidden="false" customHeight="false" outlineLevel="0" collapsed="false">
      <c r="B2041" s="227"/>
      <c r="C2041" s="228"/>
      <c r="D2041" s="229" t="s">
        <v>154</v>
      </c>
      <c r="E2041" s="230"/>
      <c r="F2041" s="231" t="s">
        <v>2688</v>
      </c>
      <c r="G2041" s="228"/>
      <c r="H2041" s="232" t="n">
        <v>-2.272</v>
      </c>
      <c r="I2041" s="233"/>
      <c r="J2041" s="228"/>
      <c r="K2041" s="228"/>
      <c r="L2041" s="234"/>
      <c r="M2041" s="235"/>
      <c r="N2041" s="236"/>
      <c r="O2041" s="236"/>
      <c r="P2041" s="236"/>
      <c r="Q2041" s="236"/>
      <c r="R2041" s="236"/>
      <c r="S2041" s="236"/>
      <c r="T2041" s="237"/>
      <c r="AT2041" s="238" t="s">
        <v>154</v>
      </c>
      <c r="AU2041" s="238" t="s">
        <v>85</v>
      </c>
      <c r="AV2041" s="226" t="s">
        <v>85</v>
      </c>
      <c r="AW2041" s="226" t="s">
        <v>31</v>
      </c>
      <c r="AX2041" s="226" t="s">
        <v>75</v>
      </c>
      <c r="AY2041" s="238" t="s">
        <v>146</v>
      </c>
    </row>
    <row r="2042" s="226" customFormat="true" ht="12.8" hidden="false" customHeight="false" outlineLevel="0" collapsed="false">
      <c r="B2042" s="227"/>
      <c r="C2042" s="228"/>
      <c r="D2042" s="229" t="s">
        <v>154</v>
      </c>
      <c r="E2042" s="230"/>
      <c r="F2042" s="231" t="s">
        <v>2689</v>
      </c>
      <c r="G2042" s="228"/>
      <c r="H2042" s="232" t="n">
        <v>-1.544</v>
      </c>
      <c r="I2042" s="233"/>
      <c r="J2042" s="228"/>
      <c r="K2042" s="228"/>
      <c r="L2042" s="234"/>
      <c r="M2042" s="235"/>
      <c r="N2042" s="236"/>
      <c r="O2042" s="236"/>
      <c r="P2042" s="236"/>
      <c r="Q2042" s="236"/>
      <c r="R2042" s="236"/>
      <c r="S2042" s="236"/>
      <c r="T2042" s="237"/>
      <c r="AT2042" s="238" t="s">
        <v>154</v>
      </c>
      <c r="AU2042" s="238" t="s">
        <v>85</v>
      </c>
      <c r="AV2042" s="226" t="s">
        <v>85</v>
      </c>
      <c r="AW2042" s="226" t="s">
        <v>31</v>
      </c>
      <c r="AX2042" s="226" t="s">
        <v>75</v>
      </c>
      <c r="AY2042" s="238" t="s">
        <v>146</v>
      </c>
    </row>
    <row r="2043" s="226" customFormat="true" ht="12.8" hidden="false" customHeight="false" outlineLevel="0" collapsed="false">
      <c r="B2043" s="227"/>
      <c r="C2043" s="228"/>
      <c r="D2043" s="229" t="s">
        <v>154</v>
      </c>
      <c r="E2043" s="230"/>
      <c r="F2043" s="231" t="s">
        <v>1165</v>
      </c>
      <c r="G2043" s="228"/>
      <c r="H2043" s="232" t="n">
        <v>5.078</v>
      </c>
      <c r="I2043" s="233"/>
      <c r="J2043" s="228"/>
      <c r="K2043" s="228"/>
      <c r="L2043" s="234"/>
      <c r="M2043" s="235"/>
      <c r="N2043" s="236"/>
      <c r="O2043" s="236"/>
      <c r="P2043" s="236"/>
      <c r="Q2043" s="236"/>
      <c r="R2043" s="236"/>
      <c r="S2043" s="236"/>
      <c r="T2043" s="237"/>
      <c r="AT2043" s="238" t="s">
        <v>154</v>
      </c>
      <c r="AU2043" s="238" t="s">
        <v>85</v>
      </c>
      <c r="AV2043" s="226" t="s">
        <v>85</v>
      </c>
      <c r="AW2043" s="226" t="s">
        <v>31</v>
      </c>
      <c r="AX2043" s="226" t="s">
        <v>75</v>
      </c>
      <c r="AY2043" s="238" t="s">
        <v>146</v>
      </c>
    </row>
    <row r="2044" s="226" customFormat="true" ht="12.8" hidden="false" customHeight="false" outlineLevel="0" collapsed="false">
      <c r="B2044" s="227"/>
      <c r="C2044" s="228"/>
      <c r="D2044" s="229" t="s">
        <v>154</v>
      </c>
      <c r="E2044" s="230"/>
      <c r="F2044" s="231" t="s">
        <v>1166</v>
      </c>
      <c r="G2044" s="228"/>
      <c r="H2044" s="232" t="n">
        <v>89.823</v>
      </c>
      <c r="I2044" s="233"/>
      <c r="J2044" s="228"/>
      <c r="K2044" s="228"/>
      <c r="L2044" s="234"/>
      <c r="M2044" s="235"/>
      <c r="N2044" s="236"/>
      <c r="O2044" s="236"/>
      <c r="P2044" s="236"/>
      <c r="Q2044" s="236"/>
      <c r="R2044" s="236"/>
      <c r="S2044" s="236"/>
      <c r="T2044" s="237"/>
      <c r="AT2044" s="238" t="s">
        <v>154</v>
      </c>
      <c r="AU2044" s="238" t="s">
        <v>85</v>
      </c>
      <c r="AV2044" s="226" t="s">
        <v>85</v>
      </c>
      <c r="AW2044" s="226" t="s">
        <v>31</v>
      </c>
      <c r="AX2044" s="226" t="s">
        <v>75</v>
      </c>
      <c r="AY2044" s="238" t="s">
        <v>146</v>
      </c>
    </row>
    <row r="2045" s="226" customFormat="true" ht="12.8" hidden="false" customHeight="false" outlineLevel="0" collapsed="false">
      <c r="B2045" s="227"/>
      <c r="C2045" s="228"/>
      <c r="D2045" s="229" t="s">
        <v>154</v>
      </c>
      <c r="E2045" s="230"/>
      <c r="F2045" s="231" t="s">
        <v>1170</v>
      </c>
      <c r="G2045" s="228"/>
      <c r="H2045" s="232" t="n">
        <v>5.49</v>
      </c>
      <c r="I2045" s="233"/>
      <c r="J2045" s="228"/>
      <c r="K2045" s="228"/>
      <c r="L2045" s="234"/>
      <c r="M2045" s="235"/>
      <c r="N2045" s="236"/>
      <c r="O2045" s="236"/>
      <c r="P2045" s="236"/>
      <c r="Q2045" s="236"/>
      <c r="R2045" s="236"/>
      <c r="S2045" s="236"/>
      <c r="T2045" s="237"/>
      <c r="AT2045" s="238" t="s">
        <v>154</v>
      </c>
      <c r="AU2045" s="238" t="s">
        <v>85</v>
      </c>
      <c r="AV2045" s="226" t="s">
        <v>85</v>
      </c>
      <c r="AW2045" s="226" t="s">
        <v>31</v>
      </c>
      <c r="AX2045" s="226" t="s">
        <v>75</v>
      </c>
      <c r="AY2045" s="238" t="s">
        <v>146</v>
      </c>
    </row>
    <row r="2046" s="226" customFormat="true" ht="12.8" hidden="false" customHeight="false" outlineLevel="0" collapsed="false">
      <c r="B2046" s="227"/>
      <c r="C2046" s="228"/>
      <c r="D2046" s="229" t="s">
        <v>154</v>
      </c>
      <c r="E2046" s="230"/>
      <c r="F2046" s="231" t="s">
        <v>1171</v>
      </c>
      <c r="G2046" s="228"/>
      <c r="H2046" s="232" t="n">
        <v>0.7</v>
      </c>
      <c r="I2046" s="233"/>
      <c r="J2046" s="228"/>
      <c r="K2046" s="228"/>
      <c r="L2046" s="234"/>
      <c r="M2046" s="235"/>
      <c r="N2046" s="236"/>
      <c r="O2046" s="236"/>
      <c r="P2046" s="236"/>
      <c r="Q2046" s="236"/>
      <c r="R2046" s="236"/>
      <c r="S2046" s="236"/>
      <c r="T2046" s="237"/>
      <c r="AT2046" s="238" t="s">
        <v>154</v>
      </c>
      <c r="AU2046" s="238" t="s">
        <v>85</v>
      </c>
      <c r="AV2046" s="226" t="s">
        <v>85</v>
      </c>
      <c r="AW2046" s="226" t="s">
        <v>31</v>
      </c>
      <c r="AX2046" s="226" t="s">
        <v>75</v>
      </c>
      <c r="AY2046" s="238" t="s">
        <v>146</v>
      </c>
    </row>
    <row r="2047" s="226" customFormat="true" ht="12.8" hidden="false" customHeight="false" outlineLevel="0" collapsed="false">
      <c r="B2047" s="227"/>
      <c r="C2047" s="228"/>
      <c r="D2047" s="229" t="s">
        <v>154</v>
      </c>
      <c r="E2047" s="230"/>
      <c r="F2047" s="231" t="s">
        <v>1172</v>
      </c>
      <c r="G2047" s="228"/>
      <c r="H2047" s="232" t="n">
        <v>9.962</v>
      </c>
      <c r="I2047" s="233"/>
      <c r="J2047" s="228"/>
      <c r="K2047" s="228"/>
      <c r="L2047" s="234"/>
      <c r="M2047" s="235"/>
      <c r="N2047" s="236"/>
      <c r="O2047" s="236"/>
      <c r="P2047" s="236"/>
      <c r="Q2047" s="236"/>
      <c r="R2047" s="236"/>
      <c r="S2047" s="236"/>
      <c r="T2047" s="237"/>
      <c r="AT2047" s="238" t="s">
        <v>154</v>
      </c>
      <c r="AU2047" s="238" t="s">
        <v>85</v>
      </c>
      <c r="AV2047" s="226" t="s">
        <v>85</v>
      </c>
      <c r="AW2047" s="226" t="s">
        <v>31</v>
      </c>
      <c r="AX2047" s="226" t="s">
        <v>75</v>
      </c>
      <c r="AY2047" s="238" t="s">
        <v>146</v>
      </c>
    </row>
    <row r="2048" s="226" customFormat="true" ht="12.8" hidden="false" customHeight="false" outlineLevel="0" collapsed="false">
      <c r="B2048" s="227"/>
      <c r="C2048" s="228"/>
      <c r="D2048" s="229" t="s">
        <v>154</v>
      </c>
      <c r="E2048" s="230"/>
      <c r="F2048" s="231" t="s">
        <v>1173</v>
      </c>
      <c r="G2048" s="228"/>
      <c r="H2048" s="232" t="n">
        <v>96.533</v>
      </c>
      <c r="I2048" s="233"/>
      <c r="J2048" s="228"/>
      <c r="K2048" s="228"/>
      <c r="L2048" s="234"/>
      <c r="M2048" s="235"/>
      <c r="N2048" s="236"/>
      <c r="O2048" s="236"/>
      <c r="P2048" s="236"/>
      <c r="Q2048" s="236"/>
      <c r="R2048" s="236"/>
      <c r="S2048" s="236"/>
      <c r="T2048" s="237"/>
      <c r="AT2048" s="238" t="s">
        <v>154</v>
      </c>
      <c r="AU2048" s="238" t="s">
        <v>85</v>
      </c>
      <c r="AV2048" s="226" t="s">
        <v>85</v>
      </c>
      <c r="AW2048" s="226" t="s">
        <v>31</v>
      </c>
      <c r="AX2048" s="226" t="s">
        <v>75</v>
      </c>
      <c r="AY2048" s="238" t="s">
        <v>146</v>
      </c>
    </row>
    <row r="2049" s="226" customFormat="true" ht="12.8" hidden="false" customHeight="false" outlineLevel="0" collapsed="false">
      <c r="B2049" s="227"/>
      <c r="C2049" s="228"/>
      <c r="D2049" s="229" t="s">
        <v>154</v>
      </c>
      <c r="E2049" s="230"/>
      <c r="F2049" s="231" t="s">
        <v>1174</v>
      </c>
      <c r="G2049" s="228"/>
      <c r="H2049" s="232" t="n">
        <v>5.022</v>
      </c>
      <c r="I2049" s="233"/>
      <c r="J2049" s="228"/>
      <c r="K2049" s="228"/>
      <c r="L2049" s="234"/>
      <c r="M2049" s="235"/>
      <c r="N2049" s="236"/>
      <c r="O2049" s="236"/>
      <c r="P2049" s="236"/>
      <c r="Q2049" s="236"/>
      <c r="R2049" s="236"/>
      <c r="S2049" s="236"/>
      <c r="T2049" s="237"/>
      <c r="AT2049" s="238" t="s">
        <v>154</v>
      </c>
      <c r="AU2049" s="238" t="s">
        <v>85</v>
      </c>
      <c r="AV2049" s="226" t="s">
        <v>85</v>
      </c>
      <c r="AW2049" s="226" t="s">
        <v>31</v>
      </c>
      <c r="AX2049" s="226" t="s">
        <v>75</v>
      </c>
      <c r="AY2049" s="238" t="s">
        <v>146</v>
      </c>
    </row>
    <row r="2050" s="226" customFormat="true" ht="12.8" hidden="false" customHeight="false" outlineLevel="0" collapsed="false">
      <c r="B2050" s="227"/>
      <c r="C2050" s="228"/>
      <c r="D2050" s="229" t="s">
        <v>154</v>
      </c>
      <c r="E2050" s="230"/>
      <c r="F2050" s="231" t="s">
        <v>2690</v>
      </c>
      <c r="G2050" s="228"/>
      <c r="H2050" s="232" t="n">
        <v>-4.4</v>
      </c>
      <c r="I2050" s="233"/>
      <c r="J2050" s="228"/>
      <c r="K2050" s="228"/>
      <c r="L2050" s="234"/>
      <c r="M2050" s="235"/>
      <c r="N2050" s="236"/>
      <c r="O2050" s="236"/>
      <c r="P2050" s="236"/>
      <c r="Q2050" s="236"/>
      <c r="R2050" s="236"/>
      <c r="S2050" s="236"/>
      <c r="T2050" s="237"/>
      <c r="AT2050" s="238" t="s">
        <v>154</v>
      </c>
      <c r="AU2050" s="238" t="s">
        <v>85</v>
      </c>
      <c r="AV2050" s="226" t="s">
        <v>85</v>
      </c>
      <c r="AW2050" s="226" t="s">
        <v>31</v>
      </c>
      <c r="AX2050" s="226" t="s">
        <v>75</v>
      </c>
      <c r="AY2050" s="238" t="s">
        <v>146</v>
      </c>
    </row>
    <row r="2051" s="226" customFormat="true" ht="12.8" hidden="false" customHeight="false" outlineLevel="0" collapsed="false">
      <c r="B2051" s="227"/>
      <c r="C2051" s="228"/>
      <c r="D2051" s="229" t="s">
        <v>154</v>
      </c>
      <c r="E2051" s="230"/>
      <c r="F2051" s="231" t="s">
        <v>1178</v>
      </c>
      <c r="G2051" s="228"/>
      <c r="H2051" s="232" t="n">
        <v>1.659</v>
      </c>
      <c r="I2051" s="233"/>
      <c r="J2051" s="228"/>
      <c r="K2051" s="228"/>
      <c r="L2051" s="234"/>
      <c r="M2051" s="235"/>
      <c r="N2051" s="236"/>
      <c r="O2051" s="236"/>
      <c r="P2051" s="236"/>
      <c r="Q2051" s="236"/>
      <c r="R2051" s="236"/>
      <c r="S2051" s="236"/>
      <c r="T2051" s="237"/>
      <c r="AT2051" s="238" t="s">
        <v>154</v>
      </c>
      <c r="AU2051" s="238" t="s">
        <v>85</v>
      </c>
      <c r="AV2051" s="226" t="s">
        <v>85</v>
      </c>
      <c r="AW2051" s="226" t="s">
        <v>31</v>
      </c>
      <c r="AX2051" s="226" t="s">
        <v>75</v>
      </c>
      <c r="AY2051" s="238" t="s">
        <v>146</v>
      </c>
    </row>
    <row r="2052" s="226" customFormat="true" ht="12.8" hidden="false" customHeight="false" outlineLevel="0" collapsed="false">
      <c r="B2052" s="227"/>
      <c r="C2052" s="228"/>
      <c r="D2052" s="229" t="s">
        <v>154</v>
      </c>
      <c r="E2052" s="230"/>
      <c r="F2052" s="231" t="s">
        <v>1179</v>
      </c>
      <c r="G2052" s="228"/>
      <c r="H2052" s="232" t="n">
        <v>41.51</v>
      </c>
      <c r="I2052" s="233"/>
      <c r="J2052" s="228"/>
      <c r="K2052" s="228"/>
      <c r="L2052" s="234"/>
      <c r="M2052" s="235"/>
      <c r="N2052" s="236"/>
      <c r="O2052" s="236"/>
      <c r="P2052" s="236"/>
      <c r="Q2052" s="236"/>
      <c r="R2052" s="236"/>
      <c r="S2052" s="236"/>
      <c r="T2052" s="237"/>
      <c r="AT2052" s="238" t="s">
        <v>154</v>
      </c>
      <c r="AU2052" s="238" t="s">
        <v>85</v>
      </c>
      <c r="AV2052" s="226" t="s">
        <v>85</v>
      </c>
      <c r="AW2052" s="226" t="s">
        <v>31</v>
      </c>
      <c r="AX2052" s="226" t="s">
        <v>75</v>
      </c>
      <c r="AY2052" s="238" t="s">
        <v>146</v>
      </c>
    </row>
    <row r="2053" s="226" customFormat="true" ht="12.8" hidden="false" customHeight="false" outlineLevel="0" collapsed="false">
      <c r="B2053" s="227"/>
      <c r="C2053" s="228"/>
      <c r="D2053" s="229" t="s">
        <v>154</v>
      </c>
      <c r="E2053" s="230"/>
      <c r="F2053" s="231" t="s">
        <v>2691</v>
      </c>
      <c r="G2053" s="228"/>
      <c r="H2053" s="232" t="n">
        <v>-1.88</v>
      </c>
      <c r="I2053" s="233"/>
      <c r="J2053" s="228"/>
      <c r="K2053" s="228"/>
      <c r="L2053" s="234"/>
      <c r="M2053" s="235"/>
      <c r="N2053" s="236"/>
      <c r="O2053" s="236"/>
      <c r="P2053" s="236"/>
      <c r="Q2053" s="236"/>
      <c r="R2053" s="236"/>
      <c r="S2053" s="236"/>
      <c r="T2053" s="237"/>
      <c r="AT2053" s="238" t="s">
        <v>154</v>
      </c>
      <c r="AU2053" s="238" t="s">
        <v>85</v>
      </c>
      <c r="AV2053" s="226" t="s">
        <v>85</v>
      </c>
      <c r="AW2053" s="226" t="s">
        <v>31</v>
      </c>
      <c r="AX2053" s="226" t="s">
        <v>75</v>
      </c>
      <c r="AY2053" s="238" t="s">
        <v>146</v>
      </c>
    </row>
    <row r="2054" s="226" customFormat="true" ht="12.8" hidden="false" customHeight="false" outlineLevel="0" collapsed="false">
      <c r="B2054" s="227"/>
      <c r="C2054" s="228"/>
      <c r="D2054" s="229" t="s">
        <v>154</v>
      </c>
      <c r="E2054" s="230"/>
      <c r="F2054" s="231" t="s">
        <v>1182</v>
      </c>
      <c r="G2054" s="228"/>
      <c r="H2054" s="232" t="n">
        <v>7.65</v>
      </c>
      <c r="I2054" s="233"/>
      <c r="J2054" s="228"/>
      <c r="K2054" s="228"/>
      <c r="L2054" s="234"/>
      <c r="M2054" s="235"/>
      <c r="N2054" s="236"/>
      <c r="O2054" s="236"/>
      <c r="P2054" s="236"/>
      <c r="Q2054" s="236"/>
      <c r="R2054" s="236"/>
      <c r="S2054" s="236"/>
      <c r="T2054" s="237"/>
      <c r="AT2054" s="238" t="s">
        <v>154</v>
      </c>
      <c r="AU2054" s="238" t="s">
        <v>85</v>
      </c>
      <c r="AV2054" s="226" t="s">
        <v>85</v>
      </c>
      <c r="AW2054" s="226" t="s">
        <v>31</v>
      </c>
      <c r="AX2054" s="226" t="s">
        <v>75</v>
      </c>
      <c r="AY2054" s="238" t="s">
        <v>146</v>
      </c>
    </row>
    <row r="2055" s="226" customFormat="true" ht="12.8" hidden="false" customHeight="false" outlineLevel="0" collapsed="false">
      <c r="B2055" s="227"/>
      <c r="C2055" s="228"/>
      <c r="D2055" s="229" t="s">
        <v>154</v>
      </c>
      <c r="E2055" s="230"/>
      <c r="F2055" s="231" t="s">
        <v>1183</v>
      </c>
      <c r="G2055" s="228"/>
      <c r="H2055" s="232" t="n">
        <v>6.5</v>
      </c>
      <c r="I2055" s="233"/>
      <c r="J2055" s="228"/>
      <c r="K2055" s="228"/>
      <c r="L2055" s="234"/>
      <c r="M2055" s="235"/>
      <c r="N2055" s="236"/>
      <c r="O2055" s="236"/>
      <c r="P2055" s="236"/>
      <c r="Q2055" s="236"/>
      <c r="R2055" s="236"/>
      <c r="S2055" s="236"/>
      <c r="T2055" s="237"/>
      <c r="AT2055" s="238" t="s">
        <v>154</v>
      </c>
      <c r="AU2055" s="238" t="s">
        <v>85</v>
      </c>
      <c r="AV2055" s="226" t="s">
        <v>85</v>
      </c>
      <c r="AW2055" s="226" t="s">
        <v>31</v>
      </c>
      <c r="AX2055" s="226" t="s">
        <v>75</v>
      </c>
      <c r="AY2055" s="238" t="s">
        <v>146</v>
      </c>
    </row>
    <row r="2056" s="226" customFormat="true" ht="12.8" hidden="false" customHeight="false" outlineLevel="0" collapsed="false">
      <c r="B2056" s="227"/>
      <c r="C2056" s="228"/>
      <c r="D2056" s="229" t="s">
        <v>154</v>
      </c>
      <c r="E2056" s="230"/>
      <c r="F2056" s="231" t="s">
        <v>1184</v>
      </c>
      <c r="G2056" s="228"/>
      <c r="H2056" s="232" t="n">
        <v>36.783</v>
      </c>
      <c r="I2056" s="233"/>
      <c r="J2056" s="228"/>
      <c r="K2056" s="228"/>
      <c r="L2056" s="234"/>
      <c r="M2056" s="235"/>
      <c r="N2056" s="236"/>
      <c r="O2056" s="236"/>
      <c r="P2056" s="236"/>
      <c r="Q2056" s="236"/>
      <c r="R2056" s="236"/>
      <c r="S2056" s="236"/>
      <c r="T2056" s="237"/>
      <c r="AT2056" s="238" t="s">
        <v>154</v>
      </c>
      <c r="AU2056" s="238" t="s">
        <v>85</v>
      </c>
      <c r="AV2056" s="226" t="s">
        <v>85</v>
      </c>
      <c r="AW2056" s="226" t="s">
        <v>31</v>
      </c>
      <c r="AX2056" s="226" t="s">
        <v>75</v>
      </c>
      <c r="AY2056" s="238" t="s">
        <v>146</v>
      </c>
    </row>
    <row r="2057" s="226" customFormat="true" ht="12.8" hidden="false" customHeight="false" outlineLevel="0" collapsed="false">
      <c r="B2057" s="227"/>
      <c r="C2057" s="228"/>
      <c r="D2057" s="229" t="s">
        <v>154</v>
      </c>
      <c r="E2057" s="230"/>
      <c r="F2057" s="231" t="s">
        <v>2692</v>
      </c>
      <c r="G2057" s="228"/>
      <c r="H2057" s="232" t="n">
        <v>-1.544</v>
      </c>
      <c r="I2057" s="233"/>
      <c r="J2057" s="228"/>
      <c r="K2057" s="228"/>
      <c r="L2057" s="234"/>
      <c r="M2057" s="235"/>
      <c r="N2057" s="236"/>
      <c r="O2057" s="236"/>
      <c r="P2057" s="236"/>
      <c r="Q2057" s="236"/>
      <c r="R2057" s="236"/>
      <c r="S2057" s="236"/>
      <c r="T2057" s="237"/>
      <c r="AT2057" s="238" t="s">
        <v>154</v>
      </c>
      <c r="AU2057" s="238" t="s">
        <v>85</v>
      </c>
      <c r="AV2057" s="226" t="s">
        <v>85</v>
      </c>
      <c r="AW2057" s="226" t="s">
        <v>31</v>
      </c>
      <c r="AX2057" s="226" t="s">
        <v>75</v>
      </c>
      <c r="AY2057" s="238" t="s">
        <v>146</v>
      </c>
    </row>
    <row r="2058" s="226" customFormat="true" ht="12.8" hidden="false" customHeight="false" outlineLevel="0" collapsed="false">
      <c r="B2058" s="227"/>
      <c r="C2058" s="228"/>
      <c r="D2058" s="229" t="s">
        <v>154</v>
      </c>
      <c r="E2058" s="230"/>
      <c r="F2058" s="231" t="s">
        <v>2693</v>
      </c>
      <c r="G2058" s="228"/>
      <c r="H2058" s="232" t="n">
        <v>-1.6</v>
      </c>
      <c r="I2058" s="233"/>
      <c r="J2058" s="228"/>
      <c r="K2058" s="228"/>
      <c r="L2058" s="234"/>
      <c r="M2058" s="235"/>
      <c r="N2058" s="236"/>
      <c r="O2058" s="236"/>
      <c r="P2058" s="236"/>
      <c r="Q2058" s="236"/>
      <c r="R2058" s="236"/>
      <c r="S2058" s="236"/>
      <c r="T2058" s="237"/>
      <c r="AT2058" s="238" t="s">
        <v>154</v>
      </c>
      <c r="AU2058" s="238" t="s">
        <v>85</v>
      </c>
      <c r="AV2058" s="226" t="s">
        <v>85</v>
      </c>
      <c r="AW2058" s="226" t="s">
        <v>31</v>
      </c>
      <c r="AX2058" s="226" t="s">
        <v>75</v>
      </c>
      <c r="AY2058" s="238" t="s">
        <v>146</v>
      </c>
    </row>
    <row r="2059" s="226" customFormat="true" ht="12.8" hidden="false" customHeight="false" outlineLevel="0" collapsed="false">
      <c r="B2059" s="227"/>
      <c r="C2059" s="228"/>
      <c r="D2059" s="229" t="s">
        <v>154</v>
      </c>
      <c r="E2059" s="230"/>
      <c r="F2059" s="231" t="s">
        <v>1187</v>
      </c>
      <c r="G2059" s="228"/>
      <c r="H2059" s="232" t="n">
        <v>-2.52</v>
      </c>
      <c r="I2059" s="233"/>
      <c r="J2059" s="228"/>
      <c r="K2059" s="228"/>
      <c r="L2059" s="234"/>
      <c r="M2059" s="235"/>
      <c r="N2059" s="236"/>
      <c r="O2059" s="236"/>
      <c r="P2059" s="236"/>
      <c r="Q2059" s="236"/>
      <c r="R2059" s="236"/>
      <c r="S2059" s="236"/>
      <c r="T2059" s="237"/>
      <c r="AT2059" s="238" t="s">
        <v>154</v>
      </c>
      <c r="AU2059" s="238" t="s">
        <v>85</v>
      </c>
      <c r="AV2059" s="226" t="s">
        <v>85</v>
      </c>
      <c r="AW2059" s="226" t="s">
        <v>31</v>
      </c>
      <c r="AX2059" s="226" t="s">
        <v>75</v>
      </c>
      <c r="AY2059" s="238" t="s">
        <v>146</v>
      </c>
    </row>
    <row r="2060" s="226" customFormat="true" ht="12.8" hidden="false" customHeight="false" outlineLevel="0" collapsed="false">
      <c r="B2060" s="227"/>
      <c r="C2060" s="228"/>
      <c r="D2060" s="229" t="s">
        <v>154</v>
      </c>
      <c r="E2060" s="230"/>
      <c r="F2060" s="231" t="s">
        <v>1188</v>
      </c>
      <c r="G2060" s="228"/>
      <c r="H2060" s="232" t="n">
        <v>2.148</v>
      </c>
      <c r="I2060" s="233"/>
      <c r="J2060" s="228"/>
      <c r="K2060" s="228"/>
      <c r="L2060" s="234"/>
      <c r="M2060" s="235"/>
      <c r="N2060" s="236"/>
      <c r="O2060" s="236"/>
      <c r="P2060" s="236"/>
      <c r="Q2060" s="236"/>
      <c r="R2060" s="236"/>
      <c r="S2060" s="236"/>
      <c r="T2060" s="237"/>
      <c r="AT2060" s="238" t="s">
        <v>154</v>
      </c>
      <c r="AU2060" s="238" t="s">
        <v>85</v>
      </c>
      <c r="AV2060" s="226" t="s">
        <v>85</v>
      </c>
      <c r="AW2060" s="226" t="s">
        <v>31</v>
      </c>
      <c r="AX2060" s="226" t="s">
        <v>75</v>
      </c>
      <c r="AY2060" s="238" t="s">
        <v>146</v>
      </c>
    </row>
    <row r="2061" s="226" customFormat="true" ht="12.8" hidden="false" customHeight="false" outlineLevel="0" collapsed="false">
      <c r="B2061" s="227"/>
      <c r="C2061" s="228"/>
      <c r="D2061" s="229" t="s">
        <v>154</v>
      </c>
      <c r="E2061" s="230"/>
      <c r="F2061" s="231" t="s">
        <v>1189</v>
      </c>
      <c r="G2061" s="228"/>
      <c r="H2061" s="232" t="n">
        <v>10.8</v>
      </c>
      <c r="I2061" s="233"/>
      <c r="J2061" s="228"/>
      <c r="K2061" s="228"/>
      <c r="L2061" s="234"/>
      <c r="M2061" s="235"/>
      <c r="N2061" s="236"/>
      <c r="O2061" s="236"/>
      <c r="P2061" s="236"/>
      <c r="Q2061" s="236"/>
      <c r="R2061" s="236"/>
      <c r="S2061" s="236"/>
      <c r="T2061" s="237"/>
      <c r="AT2061" s="238" t="s">
        <v>154</v>
      </c>
      <c r="AU2061" s="238" t="s">
        <v>85</v>
      </c>
      <c r="AV2061" s="226" t="s">
        <v>85</v>
      </c>
      <c r="AW2061" s="226" t="s">
        <v>31</v>
      </c>
      <c r="AX2061" s="226" t="s">
        <v>75</v>
      </c>
      <c r="AY2061" s="238" t="s">
        <v>146</v>
      </c>
    </row>
    <row r="2062" s="226" customFormat="true" ht="12.8" hidden="false" customHeight="false" outlineLevel="0" collapsed="false">
      <c r="B2062" s="227"/>
      <c r="C2062" s="228"/>
      <c r="D2062" s="229" t="s">
        <v>154</v>
      </c>
      <c r="E2062" s="230"/>
      <c r="F2062" s="231" t="s">
        <v>1190</v>
      </c>
      <c r="G2062" s="228"/>
      <c r="H2062" s="232" t="n">
        <v>8.225</v>
      </c>
      <c r="I2062" s="233"/>
      <c r="J2062" s="228"/>
      <c r="K2062" s="228"/>
      <c r="L2062" s="234"/>
      <c r="M2062" s="235"/>
      <c r="N2062" s="236"/>
      <c r="O2062" s="236"/>
      <c r="P2062" s="236"/>
      <c r="Q2062" s="236"/>
      <c r="R2062" s="236"/>
      <c r="S2062" s="236"/>
      <c r="T2062" s="237"/>
      <c r="AT2062" s="238" t="s">
        <v>154</v>
      </c>
      <c r="AU2062" s="238" t="s">
        <v>85</v>
      </c>
      <c r="AV2062" s="226" t="s">
        <v>85</v>
      </c>
      <c r="AW2062" s="226" t="s">
        <v>31</v>
      </c>
      <c r="AX2062" s="226" t="s">
        <v>75</v>
      </c>
      <c r="AY2062" s="238" t="s">
        <v>146</v>
      </c>
    </row>
    <row r="2063" s="226" customFormat="true" ht="12.8" hidden="false" customHeight="false" outlineLevel="0" collapsed="false">
      <c r="B2063" s="227"/>
      <c r="C2063" s="228"/>
      <c r="D2063" s="229" t="s">
        <v>154</v>
      </c>
      <c r="E2063" s="230"/>
      <c r="F2063" s="231" t="s">
        <v>1191</v>
      </c>
      <c r="G2063" s="228"/>
      <c r="H2063" s="232" t="n">
        <v>6</v>
      </c>
      <c r="I2063" s="233"/>
      <c r="J2063" s="228"/>
      <c r="K2063" s="228"/>
      <c r="L2063" s="234"/>
      <c r="M2063" s="235"/>
      <c r="N2063" s="236"/>
      <c r="O2063" s="236"/>
      <c r="P2063" s="236"/>
      <c r="Q2063" s="236"/>
      <c r="R2063" s="236"/>
      <c r="S2063" s="236"/>
      <c r="T2063" s="237"/>
      <c r="AT2063" s="238" t="s">
        <v>154</v>
      </c>
      <c r="AU2063" s="238" t="s">
        <v>85</v>
      </c>
      <c r="AV2063" s="226" t="s">
        <v>85</v>
      </c>
      <c r="AW2063" s="226" t="s">
        <v>31</v>
      </c>
      <c r="AX2063" s="226" t="s">
        <v>75</v>
      </c>
      <c r="AY2063" s="238" t="s">
        <v>146</v>
      </c>
    </row>
    <row r="2064" s="226" customFormat="true" ht="12.8" hidden="false" customHeight="false" outlineLevel="0" collapsed="false">
      <c r="B2064" s="227"/>
      <c r="C2064" s="228"/>
      <c r="D2064" s="229" t="s">
        <v>154</v>
      </c>
      <c r="E2064" s="230"/>
      <c r="F2064" s="231" t="s">
        <v>1192</v>
      </c>
      <c r="G2064" s="228"/>
      <c r="H2064" s="232" t="n">
        <v>6.875</v>
      </c>
      <c r="I2064" s="233"/>
      <c r="J2064" s="228"/>
      <c r="K2064" s="228"/>
      <c r="L2064" s="234"/>
      <c r="M2064" s="235"/>
      <c r="N2064" s="236"/>
      <c r="O2064" s="236"/>
      <c r="P2064" s="236"/>
      <c r="Q2064" s="236"/>
      <c r="R2064" s="236"/>
      <c r="S2064" s="236"/>
      <c r="T2064" s="237"/>
      <c r="AT2064" s="238" t="s">
        <v>154</v>
      </c>
      <c r="AU2064" s="238" t="s">
        <v>85</v>
      </c>
      <c r="AV2064" s="226" t="s">
        <v>85</v>
      </c>
      <c r="AW2064" s="226" t="s">
        <v>31</v>
      </c>
      <c r="AX2064" s="226" t="s">
        <v>75</v>
      </c>
      <c r="AY2064" s="238" t="s">
        <v>146</v>
      </c>
    </row>
    <row r="2065" s="226" customFormat="true" ht="12.8" hidden="false" customHeight="false" outlineLevel="0" collapsed="false">
      <c r="B2065" s="227"/>
      <c r="C2065" s="228"/>
      <c r="D2065" s="229" t="s">
        <v>154</v>
      </c>
      <c r="E2065" s="230"/>
      <c r="F2065" s="231" t="s">
        <v>1193</v>
      </c>
      <c r="G2065" s="228"/>
      <c r="H2065" s="232" t="n">
        <v>4.25</v>
      </c>
      <c r="I2065" s="233"/>
      <c r="J2065" s="228"/>
      <c r="K2065" s="228"/>
      <c r="L2065" s="234"/>
      <c r="M2065" s="235"/>
      <c r="N2065" s="236"/>
      <c r="O2065" s="236"/>
      <c r="P2065" s="236"/>
      <c r="Q2065" s="236"/>
      <c r="R2065" s="236"/>
      <c r="S2065" s="236"/>
      <c r="T2065" s="237"/>
      <c r="AT2065" s="238" t="s">
        <v>154</v>
      </c>
      <c r="AU2065" s="238" t="s">
        <v>85</v>
      </c>
      <c r="AV2065" s="226" t="s">
        <v>85</v>
      </c>
      <c r="AW2065" s="226" t="s">
        <v>31</v>
      </c>
      <c r="AX2065" s="226" t="s">
        <v>75</v>
      </c>
      <c r="AY2065" s="238" t="s">
        <v>146</v>
      </c>
    </row>
    <row r="2066" s="226" customFormat="true" ht="12.8" hidden="false" customHeight="false" outlineLevel="0" collapsed="false">
      <c r="B2066" s="227"/>
      <c r="C2066" s="228"/>
      <c r="D2066" s="229" t="s">
        <v>154</v>
      </c>
      <c r="E2066" s="230"/>
      <c r="F2066" s="231" t="s">
        <v>1194</v>
      </c>
      <c r="G2066" s="228"/>
      <c r="H2066" s="232" t="n">
        <v>10.538</v>
      </c>
      <c r="I2066" s="233"/>
      <c r="J2066" s="228"/>
      <c r="K2066" s="228"/>
      <c r="L2066" s="234"/>
      <c r="M2066" s="235"/>
      <c r="N2066" s="236"/>
      <c r="O2066" s="236"/>
      <c r="P2066" s="236"/>
      <c r="Q2066" s="236"/>
      <c r="R2066" s="236"/>
      <c r="S2066" s="236"/>
      <c r="T2066" s="237"/>
      <c r="AT2066" s="238" t="s">
        <v>154</v>
      </c>
      <c r="AU2066" s="238" t="s">
        <v>85</v>
      </c>
      <c r="AV2066" s="226" t="s">
        <v>85</v>
      </c>
      <c r="AW2066" s="226" t="s">
        <v>31</v>
      </c>
      <c r="AX2066" s="226" t="s">
        <v>75</v>
      </c>
      <c r="AY2066" s="238" t="s">
        <v>146</v>
      </c>
    </row>
    <row r="2067" s="226" customFormat="true" ht="12.8" hidden="false" customHeight="false" outlineLevel="0" collapsed="false">
      <c r="B2067" s="227"/>
      <c r="C2067" s="228"/>
      <c r="D2067" s="229" t="s">
        <v>154</v>
      </c>
      <c r="E2067" s="230"/>
      <c r="F2067" s="231" t="s">
        <v>1195</v>
      </c>
      <c r="G2067" s="228"/>
      <c r="H2067" s="232" t="n">
        <v>0.25</v>
      </c>
      <c r="I2067" s="233"/>
      <c r="J2067" s="228"/>
      <c r="K2067" s="228"/>
      <c r="L2067" s="234"/>
      <c r="M2067" s="235"/>
      <c r="N2067" s="236"/>
      <c r="O2067" s="236"/>
      <c r="P2067" s="236"/>
      <c r="Q2067" s="236"/>
      <c r="R2067" s="236"/>
      <c r="S2067" s="236"/>
      <c r="T2067" s="237"/>
      <c r="AT2067" s="238" t="s">
        <v>154</v>
      </c>
      <c r="AU2067" s="238" t="s">
        <v>85</v>
      </c>
      <c r="AV2067" s="226" t="s">
        <v>85</v>
      </c>
      <c r="AW2067" s="226" t="s">
        <v>31</v>
      </c>
      <c r="AX2067" s="226" t="s">
        <v>75</v>
      </c>
      <c r="AY2067" s="238" t="s">
        <v>146</v>
      </c>
    </row>
    <row r="2068" s="226" customFormat="true" ht="12.8" hidden="false" customHeight="false" outlineLevel="0" collapsed="false">
      <c r="B2068" s="227"/>
      <c r="C2068" s="228"/>
      <c r="D2068" s="229" t="s">
        <v>154</v>
      </c>
      <c r="E2068" s="230"/>
      <c r="F2068" s="231" t="s">
        <v>1196</v>
      </c>
      <c r="G2068" s="228"/>
      <c r="H2068" s="232" t="n">
        <v>1.487</v>
      </c>
      <c r="I2068" s="233"/>
      <c r="J2068" s="228"/>
      <c r="K2068" s="228"/>
      <c r="L2068" s="234"/>
      <c r="M2068" s="235"/>
      <c r="N2068" s="236"/>
      <c r="O2068" s="236"/>
      <c r="P2068" s="236"/>
      <c r="Q2068" s="236"/>
      <c r="R2068" s="236"/>
      <c r="S2068" s="236"/>
      <c r="T2068" s="237"/>
      <c r="AT2068" s="238" t="s">
        <v>154</v>
      </c>
      <c r="AU2068" s="238" t="s">
        <v>85</v>
      </c>
      <c r="AV2068" s="226" t="s">
        <v>85</v>
      </c>
      <c r="AW2068" s="226" t="s">
        <v>31</v>
      </c>
      <c r="AX2068" s="226" t="s">
        <v>75</v>
      </c>
      <c r="AY2068" s="238" t="s">
        <v>146</v>
      </c>
    </row>
    <row r="2069" s="226" customFormat="true" ht="12.8" hidden="false" customHeight="false" outlineLevel="0" collapsed="false">
      <c r="B2069" s="227"/>
      <c r="C2069" s="228"/>
      <c r="D2069" s="229" t="s">
        <v>154</v>
      </c>
      <c r="E2069" s="230"/>
      <c r="F2069" s="231" t="s">
        <v>1197</v>
      </c>
      <c r="G2069" s="228"/>
      <c r="H2069" s="232" t="n">
        <v>6.813</v>
      </c>
      <c r="I2069" s="233"/>
      <c r="J2069" s="228"/>
      <c r="K2069" s="228"/>
      <c r="L2069" s="234"/>
      <c r="M2069" s="235"/>
      <c r="N2069" s="236"/>
      <c r="O2069" s="236"/>
      <c r="P2069" s="236"/>
      <c r="Q2069" s="236"/>
      <c r="R2069" s="236"/>
      <c r="S2069" s="236"/>
      <c r="T2069" s="237"/>
      <c r="AT2069" s="238" t="s">
        <v>154</v>
      </c>
      <c r="AU2069" s="238" t="s">
        <v>85</v>
      </c>
      <c r="AV2069" s="226" t="s">
        <v>85</v>
      </c>
      <c r="AW2069" s="226" t="s">
        <v>31</v>
      </c>
      <c r="AX2069" s="226" t="s">
        <v>75</v>
      </c>
      <c r="AY2069" s="238" t="s">
        <v>146</v>
      </c>
    </row>
    <row r="2070" s="226" customFormat="true" ht="12.8" hidden="false" customHeight="false" outlineLevel="0" collapsed="false">
      <c r="B2070" s="227"/>
      <c r="C2070" s="228"/>
      <c r="D2070" s="229" t="s">
        <v>154</v>
      </c>
      <c r="E2070" s="230"/>
      <c r="F2070" s="231" t="s">
        <v>1198</v>
      </c>
      <c r="G2070" s="228"/>
      <c r="H2070" s="232" t="n">
        <v>6.288</v>
      </c>
      <c r="I2070" s="233"/>
      <c r="J2070" s="228"/>
      <c r="K2070" s="228"/>
      <c r="L2070" s="234"/>
      <c r="M2070" s="235"/>
      <c r="N2070" s="236"/>
      <c r="O2070" s="236"/>
      <c r="P2070" s="236"/>
      <c r="Q2070" s="236"/>
      <c r="R2070" s="236"/>
      <c r="S2070" s="236"/>
      <c r="T2070" s="237"/>
      <c r="AT2070" s="238" t="s">
        <v>154</v>
      </c>
      <c r="AU2070" s="238" t="s">
        <v>85</v>
      </c>
      <c r="AV2070" s="226" t="s">
        <v>85</v>
      </c>
      <c r="AW2070" s="226" t="s">
        <v>31</v>
      </c>
      <c r="AX2070" s="226" t="s">
        <v>75</v>
      </c>
      <c r="AY2070" s="238" t="s">
        <v>146</v>
      </c>
    </row>
    <row r="2071" s="226" customFormat="true" ht="12.8" hidden="false" customHeight="false" outlineLevel="0" collapsed="false">
      <c r="B2071" s="227"/>
      <c r="C2071" s="228"/>
      <c r="D2071" s="229" t="s">
        <v>154</v>
      </c>
      <c r="E2071" s="230"/>
      <c r="F2071" s="231" t="s">
        <v>1199</v>
      </c>
      <c r="G2071" s="228"/>
      <c r="H2071" s="232" t="n">
        <v>31.751</v>
      </c>
      <c r="I2071" s="233"/>
      <c r="J2071" s="228"/>
      <c r="K2071" s="228"/>
      <c r="L2071" s="234"/>
      <c r="M2071" s="235"/>
      <c r="N2071" s="236"/>
      <c r="O2071" s="236"/>
      <c r="P2071" s="236"/>
      <c r="Q2071" s="236"/>
      <c r="R2071" s="236"/>
      <c r="S2071" s="236"/>
      <c r="T2071" s="237"/>
      <c r="AT2071" s="238" t="s">
        <v>154</v>
      </c>
      <c r="AU2071" s="238" t="s">
        <v>85</v>
      </c>
      <c r="AV2071" s="226" t="s">
        <v>85</v>
      </c>
      <c r="AW2071" s="226" t="s">
        <v>31</v>
      </c>
      <c r="AX2071" s="226" t="s">
        <v>75</v>
      </c>
      <c r="AY2071" s="238" t="s">
        <v>146</v>
      </c>
    </row>
    <row r="2072" s="226" customFormat="true" ht="12.8" hidden="false" customHeight="false" outlineLevel="0" collapsed="false">
      <c r="B2072" s="227"/>
      <c r="C2072" s="228"/>
      <c r="D2072" s="229" t="s">
        <v>154</v>
      </c>
      <c r="E2072" s="230"/>
      <c r="F2072" s="231" t="s">
        <v>1201</v>
      </c>
      <c r="G2072" s="228"/>
      <c r="H2072" s="232" t="n">
        <v>50.081</v>
      </c>
      <c r="I2072" s="233"/>
      <c r="J2072" s="228"/>
      <c r="K2072" s="228"/>
      <c r="L2072" s="234"/>
      <c r="M2072" s="235"/>
      <c r="N2072" s="236"/>
      <c r="O2072" s="236"/>
      <c r="P2072" s="236"/>
      <c r="Q2072" s="236"/>
      <c r="R2072" s="236"/>
      <c r="S2072" s="236"/>
      <c r="T2072" s="237"/>
      <c r="AT2072" s="238" t="s">
        <v>154</v>
      </c>
      <c r="AU2072" s="238" t="s">
        <v>85</v>
      </c>
      <c r="AV2072" s="226" t="s">
        <v>85</v>
      </c>
      <c r="AW2072" s="226" t="s">
        <v>31</v>
      </c>
      <c r="AX2072" s="226" t="s">
        <v>75</v>
      </c>
      <c r="AY2072" s="238" t="s">
        <v>146</v>
      </c>
    </row>
    <row r="2073" s="251" customFormat="true" ht="12.8" hidden="false" customHeight="false" outlineLevel="0" collapsed="false">
      <c r="B2073" s="252"/>
      <c r="C2073" s="253"/>
      <c r="D2073" s="229" t="s">
        <v>154</v>
      </c>
      <c r="E2073" s="254"/>
      <c r="F2073" s="255" t="s">
        <v>1204</v>
      </c>
      <c r="G2073" s="253"/>
      <c r="H2073" s="256" t="n">
        <v>565.949</v>
      </c>
      <c r="I2073" s="257"/>
      <c r="J2073" s="253"/>
      <c r="K2073" s="253"/>
      <c r="L2073" s="258"/>
      <c r="M2073" s="259"/>
      <c r="N2073" s="260"/>
      <c r="O2073" s="260"/>
      <c r="P2073" s="260"/>
      <c r="Q2073" s="260"/>
      <c r="R2073" s="260"/>
      <c r="S2073" s="260"/>
      <c r="T2073" s="261"/>
      <c r="AT2073" s="262" t="s">
        <v>154</v>
      </c>
      <c r="AU2073" s="262" t="s">
        <v>85</v>
      </c>
      <c r="AV2073" s="251" t="s">
        <v>160</v>
      </c>
      <c r="AW2073" s="251" t="s">
        <v>31</v>
      </c>
      <c r="AX2073" s="251" t="s">
        <v>75</v>
      </c>
      <c r="AY2073" s="262" t="s">
        <v>146</v>
      </c>
    </row>
    <row r="2074" s="226" customFormat="true" ht="12.8" hidden="false" customHeight="false" outlineLevel="0" collapsed="false">
      <c r="B2074" s="227"/>
      <c r="C2074" s="228"/>
      <c r="D2074" s="229" t="s">
        <v>154</v>
      </c>
      <c r="E2074" s="230"/>
      <c r="F2074" s="231" t="s">
        <v>1205</v>
      </c>
      <c r="G2074" s="228"/>
      <c r="H2074" s="232" t="n">
        <v>79.924</v>
      </c>
      <c r="I2074" s="233"/>
      <c r="J2074" s="228"/>
      <c r="K2074" s="228"/>
      <c r="L2074" s="234"/>
      <c r="M2074" s="235"/>
      <c r="N2074" s="236"/>
      <c r="O2074" s="236"/>
      <c r="P2074" s="236"/>
      <c r="Q2074" s="236"/>
      <c r="R2074" s="236"/>
      <c r="S2074" s="236"/>
      <c r="T2074" s="237"/>
      <c r="AT2074" s="238" t="s">
        <v>154</v>
      </c>
      <c r="AU2074" s="238" t="s">
        <v>85</v>
      </c>
      <c r="AV2074" s="226" t="s">
        <v>85</v>
      </c>
      <c r="AW2074" s="226" t="s">
        <v>31</v>
      </c>
      <c r="AX2074" s="226" t="s">
        <v>75</v>
      </c>
      <c r="AY2074" s="238" t="s">
        <v>146</v>
      </c>
    </row>
    <row r="2075" s="226" customFormat="true" ht="12.8" hidden="false" customHeight="false" outlineLevel="0" collapsed="false">
      <c r="B2075" s="227"/>
      <c r="C2075" s="228"/>
      <c r="D2075" s="229" t="s">
        <v>154</v>
      </c>
      <c r="E2075" s="230"/>
      <c r="F2075" s="231" t="s">
        <v>1210</v>
      </c>
      <c r="G2075" s="228"/>
      <c r="H2075" s="232" t="n">
        <v>4.409</v>
      </c>
      <c r="I2075" s="233"/>
      <c r="J2075" s="228"/>
      <c r="K2075" s="228"/>
      <c r="L2075" s="234"/>
      <c r="M2075" s="235"/>
      <c r="N2075" s="236"/>
      <c r="O2075" s="236"/>
      <c r="P2075" s="236"/>
      <c r="Q2075" s="236"/>
      <c r="R2075" s="236"/>
      <c r="S2075" s="236"/>
      <c r="T2075" s="237"/>
      <c r="AT2075" s="238" t="s">
        <v>154</v>
      </c>
      <c r="AU2075" s="238" t="s">
        <v>85</v>
      </c>
      <c r="AV2075" s="226" t="s">
        <v>85</v>
      </c>
      <c r="AW2075" s="226" t="s">
        <v>31</v>
      </c>
      <c r="AX2075" s="226" t="s">
        <v>75</v>
      </c>
      <c r="AY2075" s="238" t="s">
        <v>146</v>
      </c>
    </row>
    <row r="2076" s="226" customFormat="true" ht="12.8" hidden="false" customHeight="false" outlineLevel="0" collapsed="false">
      <c r="B2076" s="227"/>
      <c r="C2076" s="228"/>
      <c r="D2076" s="229" t="s">
        <v>154</v>
      </c>
      <c r="E2076" s="230"/>
      <c r="F2076" s="231" t="s">
        <v>1211</v>
      </c>
      <c r="G2076" s="228"/>
      <c r="H2076" s="232" t="n">
        <v>47.7</v>
      </c>
      <c r="I2076" s="233"/>
      <c r="J2076" s="228"/>
      <c r="K2076" s="228"/>
      <c r="L2076" s="234"/>
      <c r="M2076" s="235"/>
      <c r="N2076" s="236"/>
      <c r="O2076" s="236"/>
      <c r="P2076" s="236"/>
      <c r="Q2076" s="236"/>
      <c r="R2076" s="236"/>
      <c r="S2076" s="236"/>
      <c r="T2076" s="237"/>
      <c r="AT2076" s="238" t="s">
        <v>154</v>
      </c>
      <c r="AU2076" s="238" t="s">
        <v>85</v>
      </c>
      <c r="AV2076" s="226" t="s">
        <v>85</v>
      </c>
      <c r="AW2076" s="226" t="s">
        <v>31</v>
      </c>
      <c r="AX2076" s="226" t="s">
        <v>75</v>
      </c>
      <c r="AY2076" s="238" t="s">
        <v>146</v>
      </c>
    </row>
    <row r="2077" s="226" customFormat="true" ht="12.8" hidden="false" customHeight="false" outlineLevel="0" collapsed="false">
      <c r="B2077" s="227"/>
      <c r="C2077" s="228"/>
      <c r="D2077" s="229" t="s">
        <v>154</v>
      </c>
      <c r="E2077" s="230"/>
      <c r="F2077" s="231" t="s">
        <v>1215</v>
      </c>
      <c r="G2077" s="228"/>
      <c r="H2077" s="232" t="n">
        <v>62.116</v>
      </c>
      <c r="I2077" s="233"/>
      <c r="J2077" s="228"/>
      <c r="K2077" s="228"/>
      <c r="L2077" s="234"/>
      <c r="M2077" s="235"/>
      <c r="N2077" s="236"/>
      <c r="O2077" s="236"/>
      <c r="P2077" s="236"/>
      <c r="Q2077" s="236"/>
      <c r="R2077" s="236"/>
      <c r="S2077" s="236"/>
      <c r="T2077" s="237"/>
      <c r="AT2077" s="238" t="s">
        <v>154</v>
      </c>
      <c r="AU2077" s="238" t="s">
        <v>85</v>
      </c>
      <c r="AV2077" s="226" t="s">
        <v>85</v>
      </c>
      <c r="AW2077" s="226" t="s">
        <v>31</v>
      </c>
      <c r="AX2077" s="226" t="s">
        <v>75</v>
      </c>
      <c r="AY2077" s="238" t="s">
        <v>146</v>
      </c>
    </row>
    <row r="2078" s="226" customFormat="true" ht="12.8" hidden="false" customHeight="false" outlineLevel="0" collapsed="false">
      <c r="B2078" s="227"/>
      <c r="C2078" s="228"/>
      <c r="D2078" s="229" t="s">
        <v>154</v>
      </c>
      <c r="E2078" s="230"/>
      <c r="F2078" s="231" t="s">
        <v>1218</v>
      </c>
      <c r="G2078" s="228"/>
      <c r="H2078" s="232" t="n">
        <v>97.891</v>
      </c>
      <c r="I2078" s="233"/>
      <c r="J2078" s="228"/>
      <c r="K2078" s="228"/>
      <c r="L2078" s="234"/>
      <c r="M2078" s="235"/>
      <c r="N2078" s="236"/>
      <c r="O2078" s="236"/>
      <c r="P2078" s="236"/>
      <c r="Q2078" s="236"/>
      <c r="R2078" s="236"/>
      <c r="S2078" s="236"/>
      <c r="T2078" s="237"/>
      <c r="AT2078" s="238" t="s">
        <v>154</v>
      </c>
      <c r="AU2078" s="238" t="s">
        <v>85</v>
      </c>
      <c r="AV2078" s="226" t="s">
        <v>85</v>
      </c>
      <c r="AW2078" s="226" t="s">
        <v>31</v>
      </c>
      <c r="AX2078" s="226" t="s">
        <v>75</v>
      </c>
      <c r="AY2078" s="238" t="s">
        <v>146</v>
      </c>
    </row>
    <row r="2079" s="226" customFormat="true" ht="12.8" hidden="false" customHeight="false" outlineLevel="0" collapsed="false">
      <c r="B2079" s="227"/>
      <c r="C2079" s="228"/>
      <c r="D2079" s="229" t="s">
        <v>154</v>
      </c>
      <c r="E2079" s="230"/>
      <c r="F2079" s="231" t="s">
        <v>2694</v>
      </c>
      <c r="G2079" s="228"/>
      <c r="H2079" s="232" t="n">
        <v>-3.7</v>
      </c>
      <c r="I2079" s="233"/>
      <c r="J2079" s="228"/>
      <c r="K2079" s="228"/>
      <c r="L2079" s="234"/>
      <c r="M2079" s="235"/>
      <c r="N2079" s="236"/>
      <c r="O2079" s="236"/>
      <c r="P2079" s="236"/>
      <c r="Q2079" s="236"/>
      <c r="R2079" s="236"/>
      <c r="S2079" s="236"/>
      <c r="T2079" s="237"/>
      <c r="AT2079" s="238" t="s">
        <v>154</v>
      </c>
      <c r="AU2079" s="238" t="s">
        <v>85</v>
      </c>
      <c r="AV2079" s="226" t="s">
        <v>85</v>
      </c>
      <c r="AW2079" s="226" t="s">
        <v>31</v>
      </c>
      <c r="AX2079" s="226" t="s">
        <v>75</v>
      </c>
      <c r="AY2079" s="238" t="s">
        <v>146</v>
      </c>
    </row>
    <row r="2080" s="226" customFormat="true" ht="12.8" hidden="false" customHeight="false" outlineLevel="0" collapsed="false">
      <c r="B2080" s="227"/>
      <c r="C2080" s="228"/>
      <c r="D2080" s="229" t="s">
        <v>154</v>
      </c>
      <c r="E2080" s="230"/>
      <c r="F2080" s="231" t="s">
        <v>1221</v>
      </c>
      <c r="G2080" s="228"/>
      <c r="H2080" s="232" t="n">
        <v>10.604</v>
      </c>
      <c r="I2080" s="233"/>
      <c r="J2080" s="228"/>
      <c r="K2080" s="228"/>
      <c r="L2080" s="234"/>
      <c r="M2080" s="235"/>
      <c r="N2080" s="236"/>
      <c r="O2080" s="236"/>
      <c r="P2080" s="236"/>
      <c r="Q2080" s="236"/>
      <c r="R2080" s="236"/>
      <c r="S2080" s="236"/>
      <c r="T2080" s="237"/>
      <c r="AT2080" s="238" t="s">
        <v>154</v>
      </c>
      <c r="AU2080" s="238" t="s">
        <v>85</v>
      </c>
      <c r="AV2080" s="226" t="s">
        <v>85</v>
      </c>
      <c r="AW2080" s="226" t="s">
        <v>31</v>
      </c>
      <c r="AX2080" s="226" t="s">
        <v>75</v>
      </c>
      <c r="AY2080" s="238" t="s">
        <v>146</v>
      </c>
    </row>
    <row r="2081" s="226" customFormat="true" ht="12.8" hidden="false" customHeight="false" outlineLevel="0" collapsed="false">
      <c r="B2081" s="227"/>
      <c r="C2081" s="228"/>
      <c r="D2081" s="229" t="s">
        <v>154</v>
      </c>
      <c r="E2081" s="230"/>
      <c r="F2081" s="231" t="s">
        <v>1222</v>
      </c>
      <c r="G2081" s="228"/>
      <c r="H2081" s="232" t="n">
        <v>47.7</v>
      </c>
      <c r="I2081" s="233"/>
      <c r="J2081" s="228"/>
      <c r="K2081" s="228"/>
      <c r="L2081" s="234"/>
      <c r="M2081" s="235"/>
      <c r="N2081" s="236"/>
      <c r="O2081" s="236"/>
      <c r="P2081" s="236"/>
      <c r="Q2081" s="236"/>
      <c r="R2081" s="236"/>
      <c r="S2081" s="236"/>
      <c r="T2081" s="237"/>
      <c r="AT2081" s="238" t="s">
        <v>154</v>
      </c>
      <c r="AU2081" s="238" t="s">
        <v>85</v>
      </c>
      <c r="AV2081" s="226" t="s">
        <v>85</v>
      </c>
      <c r="AW2081" s="226" t="s">
        <v>31</v>
      </c>
      <c r="AX2081" s="226" t="s">
        <v>75</v>
      </c>
      <c r="AY2081" s="238" t="s">
        <v>146</v>
      </c>
    </row>
    <row r="2082" s="226" customFormat="true" ht="12.8" hidden="false" customHeight="false" outlineLevel="0" collapsed="false">
      <c r="B2082" s="227"/>
      <c r="C2082" s="228"/>
      <c r="D2082" s="229" t="s">
        <v>154</v>
      </c>
      <c r="E2082" s="230"/>
      <c r="F2082" s="231" t="s">
        <v>1225</v>
      </c>
      <c r="G2082" s="228"/>
      <c r="H2082" s="232" t="n">
        <v>10.604</v>
      </c>
      <c r="I2082" s="233"/>
      <c r="J2082" s="228"/>
      <c r="K2082" s="228"/>
      <c r="L2082" s="234"/>
      <c r="M2082" s="235"/>
      <c r="N2082" s="236"/>
      <c r="O2082" s="236"/>
      <c r="P2082" s="236"/>
      <c r="Q2082" s="236"/>
      <c r="R2082" s="236"/>
      <c r="S2082" s="236"/>
      <c r="T2082" s="237"/>
      <c r="AT2082" s="238" t="s">
        <v>154</v>
      </c>
      <c r="AU2082" s="238" t="s">
        <v>85</v>
      </c>
      <c r="AV2082" s="226" t="s">
        <v>85</v>
      </c>
      <c r="AW2082" s="226" t="s">
        <v>31</v>
      </c>
      <c r="AX2082" s="226" t="s">
        <v>75</v>
      </c>
      <c r="AY2082" s="238" t="s">
        <v>146</v>
      </c>
    </row>
    <row r="2083" s="226" customFormat="true" ht="12.8" hidden="false" customHeight="false" outlineLevel="0" collapsed="false">
      <c r="B2083" s="227"/>
      <c r="C2083" s="228"/>
      <c r="D2083" s="229" t="s">
        <v>154</v>
      </c>
      <c r="E2083" s="230"/>
      <c r="F2083" s="231" t="s">
        <v>1226</v>
      </c>
      <c r="G2083" s="228"/>
      <c r="H2083" s="232" t="n">
        <v>124.656</v>
      </c>
      <c r="I2083" s="233"/>
      <c r="J2083" s="228"/>
      <c r="K2083" s="228"/>
      <c r="L2083" s="234"/>
      <c r="M2083" s="235"/>
      <c r="N2083" s="236"/>
      <c r="O2083" s="236"/>
      <c r="P2083" s="236"/>
      <c r="Q2083" s="236"/>
      <c r="R2083" s="236"/>
      <c r="S2083" s="236"/>
      <c r="T2083" s="237"/>
      <c r="AT2083" s="238" t="s">
        <v>154</v>
      </c>
      <c r="AU2083" s="238" t="s">
        <v>85</v>
      </c>
      <c r="AV2083" s="226" t="s">
        <v>85</v>
      </c>
      <c r="AW2083" s="226" t="s">
        <v>31</v>
      </c>
      <c r="AX2083" s="226" t="s">
        <v>75</v>
      </c>
      <c r="AY2083" s="238" t="s">
        <v>146</v>
      </c>
    </row>
    <row r="2084" s="226" customFormat="true" ht="12.8" hidden="false" customHeight="false" outlineLevel="0" collapsed="false">
      <c r="B2084" s="227"/>
      <c r="C2084" s="228"/>
      <c r="D2084" s="229" t="s">
        <v>154</v>
      </c>
      <c r="E2084" s="230"/>
      <c r="F2084" s="231" t="s">
        <v>2695</v>
      </c>
      <c r="G2084" s="228"/>
      <c r="H2084" s="232" t="n">
        <v>-2.728</v>
      </c>
      <c r="I2084" s="233"/>
      <c r="J2084" s="228"/>
      <c r="K2084" s="228"/>
      <c r="L2084" s="234"/>
      <c r="M2084" s="235"/>
      <c r="N2084" s="236"/>
      <c r="O2084" s="236"/>
      <c r="P2084" s="236"/>
      <c r="Q2084" s="236"/>
      <c r="R2084" s="236"/>
      <c r="S2084" s="236"/>
      <c r="T2084" s="237"/>
      <c r="AT2084" s="238" t="s">
        <v>154</v>
      </c>
      <c r="AU2084" s="238" t="s">
        <v>85</v>
      </c>
      <c r="AV2084" s="226" t="s">
        <v>85</v>
      </c>
      <c r="AW2084" s="226" t="s">
        <v>31</v>
      </c>
      <c r="AX2084" s="226" t="s">
        <v>75</v>
      </c>
      <c r="AY2084" s="238" t="s">
        <v>146</v>
      </c>
    </row>
    <row r="2085" s="226" customFormat="true" ht="12.8" hidden="false" customHeight="false" outlineLevel="0" collapsed="false">
      <c r="B2085" s="227"/>
      <c r="C2085" s="228"/>
      <c r="D2085" s="229" t="s">
        <v>154</v>
      </c>
      <c r="E2085" s="230"/>
      <c r="F2085" s="231" t="s">
        <v>2696</v>
      </c>
      <c r="G2085" s="228"/>
      <c r="H2085" s="232" t="n">
        <v>-1.85</v>
      </c>
      <c r="I2085" s="233"/>
      <c r="J2085" s="228"/>
      <c r="K2085" s="228"/>
      <c r="L2085" s="234"/>
      <c r="M2085" s="235"/>
      <c r="N2085" s="236"/>
      <c r="O2085" s="236"/>
      <c r="P2085" s="236"/>
      <c r="Q2085" s="236"/>
      <c r="R2085" s="236"/>
      <c r="S2085" s="236"/>
      <c r="T2085" s="237"/>
      <c r="AT2085" s="238" t="s">
        <v>154</v>
      </c>
      <c r="AU2085" s="238" t="s">
        <v>85</v>
      </c>
      <c r="AV2085" s="226" t="s">
        <v>85</v>
      </c>
      <c r="AW2085" s="226" t="s">
        <v>31</v>
      </c>
      <c r="AX2085" s="226" t="s">
        <v>75</v>
      </c>
      <c r="AY2085" s="238" t="s">
        <v>146</v>
      </c>
    </row>
    <row r="2086" s="251" customFormat="true" ht="12.8" hidden="false" customHeight="false" outlineLevel="0" collapsed="false">
      <c r="B2086" s="252"/>
      <c r="C2086" s="253"/>
      <c r="D2086" s="229" t="s">
        <v>154</v>
      </c>
      <c r="E2086" s="254"/>
      <c r="F2086" s="255" t="s">
        <v>1229</v>
      </c>
      <c r="G2086" s="253"/>
      <c r="H2086" s="256" t="n">
        <v>477.326</v>
      </c>
      <c r="I2086" s="257"/>
      <c r="J2086" s="253"/>
      <c r="K2086" s="253"/>
      <c r="L2086" s="258"/>
      <c r="M2086" s="259"/>
      <c r="N2086" s="260"/>
      <c r="O2086" s="260"/>
      <c r="P2086" s="260"/>
      <c r="Q2086" s="260"/>
      <c r="R2086" s="260"/>
      <c r="S2086" s="260"/>
      <c r="T2086" s="261"/>
      <c r="AT2086" s="262" t="s">
        <v>154</v>
      </c>
      <c r="AU2086" s="262" t="s">
        <v>85</v>
      </c>
      <c r="AV2086" s="251" t="s">
        <v>160</v>
      </c>
      <c r="AW2086" s="251" t="s">
        <v>31</v>
      </c>
      <c r="AX2086" s="251" t="s">
        <v>75</v>
      </c>
      <c r="AY2086" s="262" t="s">
        <v>146</v>
      </c>
    </row>
    <row r="2087" s="226" customFormat="true" ht="12.8" hidden="false" customHeight="false" outlineLevel="0" collapsed="false">
      <c r="B2087" s="227"/>
      <c r="C2087" s="228"/>
      <c r="D2087" s="229" t="s">
        <v>154</v>
      </c>
      <c r="E2087" s="230"/>
      <c r="F2087" s="231" t="s">
        <v>1230</v>
      </c>
      <c r="G2087" s="228"/>
      <c r="H2087" s="232" t="n">
        <v>79.924</v>
      </c>
      <c r="I2087" s="233"/>
      <c r="J2087" s="228"/>
      <c r="K2087" s="228"/>
      <c r="L2087" s="234"/>
      <c r="M2087" s="235"/>
      <c r="N2087" s="236"/>
      <c r="O2087" s="236"/>
      <c r="P2087" s="236"/>
      <c r="Q2087" s="236"/>
      <c r="R2087" s="236"/>
      <c r="S2087" s="236"/>
      <c r="T2087" s="237"/>
      <c r="AT2087" s="238" t="s">
        <v>154</v>
      </c>
      <c r="AU2087" s="238" t="s">
        <v>85</v>
      </c>
      <c r="AV2087" s="226" t="s">
        <v>85</v>
      </c>
      <c r="AW2087" s="226" t="s">
        <v>31</v>
      </c>
      <c r="AX2087" s="226" t="s">
        <v>75</v>
      </c>
      <c r="AY2087" s="238" t="s">
        <v>146</v>
      </c>
    </row>
    <row r="2088" s="226" customFormat="true" ht="12.8" hidden="false" customHeight="false" outlineLevel="0" collapsed="false">
      <c r="B2088" s="227"/>
      <c r="C2088" s="228"/>
      <c r="D2088" s="229" t="s">
        <v>154</v>
      </c>
      <c r="E2088" s="230"/>
      <c r="F2088" s="231" t="s">
        <v>1210</v>
      </c>
      <c r="G2088" s="228"/>
      <c r="H2088" s="232" t="n">
        <v>4.409</v>
      </c>
      <c r="I2088" s="233"/>
      <c r="J2088" s="228"/>
      <c r="K2088" s="228"/>
      <c r="L2088" s="234"/>
      <c r="M2088" s="235"/>
      <c r="N2088" s="236"/>
      <c r="O2088" s="236"/>
      <c r="P2088" s="236"/>
      <c r="Q2088" s="236"/>
      <c r="R2088" s="236"/>
      <c r="S2088" s="236"/>
      <c r="T2088" s="237"/>
      <c r="AT2088" s="238" t="s">
        <v>154</v>
      </c>
      <c r="AU2088" s="238" t="s">
        <v>85</v>
      </c>
      <c r="AV2088" s="226" t="s">
        <v>85</v>
      </c>
      <c r="AW2088" s="226" t="s">
        <v>31</v>
      </c>
      <c r="AX2088" s="226" t="s">
        <v>75</v>
      </c>
      <c r="AY2088" s="238" t="s">
        <v>146</v>
      </c>
    </row>
    <row r="2089" s="226" customFormat="true" ht="12.8" hidden="false" customHeight="false" outlineLevel="0" collapsed="false">
      <c r="B2089" s="227"/>
      <c r="C2089" s="228"/>
      <c r="D2089" s="229" t="s">
        <v>154</v>
      </c>
      <c r="E2089" s="230"/>
      <c r="F2089" s="231" t="s">
        <v>1231</v>
      </c>
      <c r="G2089" s="228"/>
      <c r="H2089" s="232" t="n">
        <v>47.7</v>
      </c>
      <c r="I2089" s="233"/>
      <c r="J2089" s="228"/>
      <c r="K2089" s="228"/>
      <c r="L2089" s="234"/>
      <c r="M2089" s="235"/>
      <c r="N2089" s="236"/>
      <c r="O2089" s="236"/>
      <c r="P2089" s="236"/>
      <c r="Q2089" s="236"/>
      <c r="R2089" s="236"/>
      <c r="S2089" s="236"/>
      <c r="T2089" s="237"/>
      <c r="AT2089" s="238" t="s">
        <v>154</v>
      </c>
      <c r="AU2089" s="238" t="s">
        <v>85</v>
      </c>
      <c r="AV2089" s="226" t="s">
        <v>85</v>
      </c>
      <c r="AW2089" s="226" t="s">
        <v>31</v>
      </c>
      <c r="AX2089" s="226" t="s">
        <v>75</v>
      </c>
      <c r="AY2089" s="238" t="s">
        <v>146</v>
      </c>
    </row>
    <row r="2090" s="226" customFormat="true" ht="12.8" hidden="false" customHeight="false" outlineLevel="0" collapsed="false">
      <c r="B2090" s="227"/>
      <c r="C2090" s="228"/>
      <c r="D2090" s="229" t="s">
        <v>154</v>
      </c>
      <c r="E2090" s="230"/>
      <c r="F2090" s="231" t="s">
        <v>1232</v>
      </c>
      <c r="G2090" s="228"/>
      <c r="H2090" s="232" t="n">
        <v>62.116</v>
      </c>
      <c r="I2090" s="233"/>
      <c r="J2090" s="228"/>
      <c r="K2090" s="228"/>
      <c r="L2090" s="234"/>
      <c r="M2090" s="235"/>
      <c r="N2090" s="236"/>
      <c r="O2090" s="236"/>
      <c r="P2090" s="236"/>
      <c r="Q2090" s="236"/>
      <c r="R2090" s="236"/>
      <c r="S2090" s="236"/>
      <c r="T2090" s="237"/>
      <c r="AT2090" s="238" t="s">
        <v>154</v>
      </c>
      <c r="AU2090" s="238" t="s">
        <v>85</v>
      </c>
      <c r="AV2090" s="226" t="s">
        <v>85</v>
      </c>
      <c r="AW2090" s="226" t="s">
        <v>31</v>
      </c>
      <c r="AX2090" s="226" t="s">
        <v>75</v>
      </c>
      <c r="AY2090" s="238" t="s">
        <v>146</v>
      </c>
    </row>
    <row r="2091" s="226" customFormat="true" ht="12.8" hidden="false" customHeight="false" outlineLevel="0" collapsed="false">
      <c r="B2091" s="227"/>
      <c r="C2091" s="228"/>
      <c r="D2091" s="229" t="s">
        <v>154</v>
      </c>
      <c r="E2091" s="230"/>
      <c r="F2091" s="231" t="s">
        <v>1233</v>
      </c>
      <c r="G2091" s="228"/>
      <c r="H2091" s="232" t="n">
        <v>97.891</v>
      </c>
      <c r="I2091" s="233"/>
      <c r="J2091" s="228"/>
      <c r="K2091" s="228"/>
      <c r="L2091" s="234"/>
      <c r="M2091" s="235"/>
      <c r="N2091" s="236"/>
      <c r="O2091" s="236"/>
      <c r="P2091" s="236"/>
      <c r="Q2091" s="236"/>
      <c r="R2091" s="236"/>
      <c r="S2091" s="236"/>
      <c r="T2091" s="237"/>
      <c r="AT2091" s="238" t="s">
        <v>154</v>
      </c>
      <c r="AU2091" s="238" t="s">
        <v>85</v>
      </c>
      <c r="AV2091" s="226" t="s">
        <v>85</v>
      </c>
      <c r="AW2091" s="226" t="s">
        <v>31</v>
      </c>
      <c r="AX2091" s="226" t="s">
        <v>75</v>
      </c>
      <c r="AY2091" s="238" t="s">
        <v>146</v>
      </c>
    </row>
    <row r="2092" s="226" customFormat="true" ht="12.8" hidden="false" customHeight="false" outlineLevel="0" collapsed="false">
      <c r="B2092" s="227"/>
      <c r="C2092" s="228"/>
      <c r="D2092" s="229" t="s">
        <v>154</v>
      </c>
      <c r="E2092" s="230"/>
      <c r="F2092" s="231" t="s">
        <v>2697</v>
      </c>
      <c r="G2092" s="228"/>
      <c r="H2092" s="232" t="n">
        <v>-1.3</v>
      </c>
      <c r="I2092" s="233"/>
      <c r="J2092" s="228"/>
      <c r="K2092" s="228"/>
      <c r="L2092" s="234"/>
      <c r="M2092" s="235"/>
      <c r="N2092" s="236"/>
      <c r="O2092" s="236"/>
      <c r="P2092" s="236"/>
      <c r="Q2092" s="236"/>
      <c r="R2092" s="236"/>
      <c r="S2092" s="236"/>
      <c r="T2092" s="237"/>
      <c r="AT2092" s="238" t="s">
        <v>154</v>
      </c>
      <c r="AU2092" s="238" t="s">
        <v>85</v>
      </c>
      <c r="AV2092" s="226" t="s">
        <v>85</v>
      </c>
      <c r="AW2092" s="226" t="s">
        <v>31</v>
      </c>
      <c r="AX2092" s="226" t="s">
        <v>75</v>
      </c>
      <c r="AY2092" s="238" t="s">
        <v>146</v>
      </c>
    </row>
    <row r="2093" s="226" customFormat="true" ht="12.8" hidden="false" customHeight="false" outlineLevel="0" collapsed="false">
      <c r="B2093" s="227"/>
      <c r="C2093" s="228"/>
      <c r="D2093" s="229" t="s">
        <v>154</v>
      </c>
      <c r="E2093" s="230"/>
      <c r="F2093" s="231" t="s">
        <v>1235</v>
      </c>
      <c r="G2093" s="228"/>
      <c r="H2093" s="232" t="n">
        <v>10.604</v>
      </c>
      <c r="I2093" s="233"/>
      <c r="J2093" s="228"/>
      <c r="K2093" s="228"/>
      <c r="L2093" s="234"/>
      <c r="M2093" s="235"/>
      <c r="N2093" s="236"/>
      <c r="O2093" s="236"/>
      <c r="P2093" s="236"/>
      <c r="Q2093" s="236"/>
      <c r="R2093" s="236"/>
      <c r="S2093" s="236"/>
      <c r="T2093" s="237"/>
      <c r="AT2093" s="238" t="s">
        <v>154</v>
      </c>
      <c r="AU2093" s="238" t="s">
        <v>85</v>
      </c>
      <c r="AV2093" s="226" t="s">
        <v>85</v>
      </c>
      <c r="AW2093" s="226" t="s">
        <v>31</v>
      </c>
      <c r="AX2093" s="226" t="s">
        <v>75</v>
      </c>
      <c r="AY2093" s="238" t="s">
        <v>146</v>
      </c>
    </row>
    <row r="2094" s="226" customFormat="true" ht="12.8" hidden="false" customHeight="false" outlineLevel="0" collapsed="false">
      <c r="B2094" s="227"/>
      <c r="C2094" s="228"/>
      <c r="D2094" s="229" t="s">
        <v>154</v>
      </c>
      <c r="E2094" s="230"/>
      <c r="F2094" s="231" t="s">
        <v>1236</v>
      </c>
      <c r="G2094" s="228"/>
      <c r="H2094" s="232" t="n">
        <v>47.7</v>
      </c>
      <c r="I2094" s="233"/>
      <c r="J2094" s="228"/>
      <c r="K2094" s="228"/>
      <c r="L2094" s="234"/>
      <c r="M2094" s="235"/>
      <c r="N2094" s="236"/>
      <c r="O2094" s="236"/>
      <c r="P2094" s="236"/>
      <c r="Q2094" s="236"/>
      <c r="R2094" s="236"/>
      <c r="S2094" s="236"/>
      <c r="T2094" s="237"/>
      <c r="AT2094" s="238" t="s">
        <v>154</v>
      </c>
      <c r="AU2094" s="238" t="s">
        <v>85</v>
      </c>
      <c r="AV2094" s="226" t="s">
        <v>85</v>
      </c>
      <c r="AW2094" s="226" t="s">
        <v>31</v>
      </c>
      <c r="AX2094" s="226" t="s">
        <v>75</v>
      </c>
      <c r="AY2094" s="238" t="s">
        <v>146</v>
      </c>
    </row>
    <row r="2095" s="226" customFormat="true" ht="12.8" hidden="false" customHeight="false" outlineLevel="0" collapsed="false">
      <c r="B2095" s="227"/>
      <c r="C2095" s="228"/>
      <c r="D2095" s="229" t="s">
        <v>154</v>
      </c>
      <c r="E2095" s="230"/>
      <c r="F2095" s="231" t="s">
        <v>1223</v>
      </c>
      <c r="G2095" s="228"/>
      <c r="H2095" s="232" t="n">
        <v>-9.456</v>
      </c>
      <c r="I2095" s="233"/>
      <c r="J2095" s="228"/>
      <c r="K2095" s="228"/>
      <c r="L2095" s="234"/>
      <c r="M2095" s="235"/>
      <c r="N2095" s="236"/>
      <c r="O2095" s="236"/>
      <c r="P2095" s="236"/>
      <c r="Q2095" s="236"/>
      <c r="R2095" s="236"/>
      <c r="S2095" s="236"/>
      <c r="T2095" s="237"/>
      <c r="AT2095" s="238" t="s">
        <v>154</v>
      </c>
      <c r="AU2095" s="238" t="s">
        <v>85</v>
      </c>
      <c r="AV2095" s="226" t="s">
        <v>85</v>
      </c>
      <c r="AW2095" s="226" t="s">
        <v>31</v>
      </c>
      <c r="AX2095" s="226" t="s">
        <v>75</v>
      </c>
      <c r="AY2095" s="238" t="s">
        <v>146</v>
      </c>
    </row>
    <row r="2096" s="226" customFormat="true" ht="12.8" hidden="false" customHeight="false" outlineLevel="0" collapsed="false">
      <c r="B2096" s="227"/>
      <c r="C2096" s="228"/>
      <c r="D2096" s="229" t="s">
        <v>154</v>
      </c>
      <c r="E2096" s="230"/>
      <c r="F2096" s="231" t="s">
        <v>1237</v>
      </c>
      <c r="G2096" s="228"/>
      <c r="H2096" s="232" t="n">
        <v>10.604</v>
      </c>
      <c r="I2096" s="233"/>
      <c r="J2096" s="228"/>
      <c r="K2096" s="228"/>
      <c r="L2096" s="234"/>
      <c r="M2096" s="235"/>
      <c r="N2096" s="236"/>
      <c r="O2096" s="236"/>
      <c r="P2096" s="236"/>
      <c r="Q2096" s="236"/>
      <c r="R2096" s="236"/>
      <c r="S2096" s="236"/>
      <c r="T2096" s="237"/>
      <c r="AT2096" s="238" t="s">
        <v>154</v>
      </c>
      <c r="AU2096" s="238" t="s">
        <v>85</v>
      </c>
      <c r="AV2096" s="226" t="s">
        <v>85</v>
      </c>
      <c r="AW2096" s="226" t="s">
        <v>31</v>
      </c>
      <c r="AX2096" s="226" t="s">
        <v>75</v>
      </c>
      <c r="AY2096" s="238" t="s">
        <v>146</v>
      </c>
    </row>
    <row r="2097" s="226" customFormat="true" ht="12.8" hidden="false" customHeight="false" outlineLevel="0" collapsed="false">
      <c r="B2097" s="227"/>
      <c r="C2097" s="228"/>
      <c r="D2097" s="229" t="s">
        <v>154</v>
      </c>
      <c r="E2097" s="230"/>
      <c r="F2097" s="231" t="s">
        <v>1238</v>
      </c>
      <c r="G2097" s="228"/>
      <c r="H2097" s="232" t="n">
        <v>124.656</v>
      </c>
      <c r="I2097" s="233"/>
      <c r="J2097" s="228"/>
      <c r="K2097" s="228"/>
      <c r="L2097" s="234"/>
      <c r="M2097" s="235"/>
      <c r="N2097" s="236"/>
      <c r="O2097" s="236"/>
      <c r="P2097" s="236"/>
      <c r="Q2097" s="236"/>
      <c r="R2097" s="236"/>
      <c r="S2097" s="236"/>
      <c r="T2097" s="237"/>
      <c r="AT2097" s="238" t="s">
        <v>154</v>
      </c>
      <c r="AU2097" s="238" t="s">
        <v>85</v>
      </c>
      <c r="AV2097" s="226" t="s">
        <v>85</v>
      </c>
      <c r="AW2097" s="226" t="s">
        <v>31</v>
      </c>
      <c r="AX2097" s="226" t="s">
        <v>75</v>
      </c>
      <c r="AY2097" s="238" t="s">
        <v>146</v>
      </c>
    </row>
    <row r="2098" s="226" customFormat="true" ht="12.8" hidden="false" customHeight="false" outlineLevel="0" collapsed="false">
      <c r="B2098" s="227"/>
      <c r="C2098" s="228"/>
      <c r="D2098" s="229" t="s">
        <v>154</v>
      </c>
      <c r="E2098" s="230"/>
      <c r="F2098" s="231" t="s">
        <v>2698</v>
      </c>
      <c r="G2098" s="228"/>
      <c r="H2098" s="232" t="n">
        <v>-1.348</v>
      </c>
      <c r="I2098" s="233"/>
      <c r="J2098" s="228"/>
      <c r="K2098" s="228"/>
      <c r="L2098" s="234"/>
      <c r="M2098" s="235"/>
      <c r="N2098" s="236"/>
      <c r="O2098" s="236"/>
      <c r="P2098" s="236"/>
      <c r="Q2098" s="236"/>
      <c r="R2098" s="236"/>
      <c r="S2098" s="236"/>
      <c r="T2098" s="237"/>
      <c r="AT2098" s="238" t="s">
        <v>154</v>
      </c>
      <c r="AU2098" s="238" t="s">
        <v>85</v>
      </c>
      <c r="AV2098" s="226" t="s">
        <v>85</v>
      </c>
      <c r="AW2098" s="226" t="s">
        <v>31</v>
      </c>
      <c r="AX2098" s="226" t="s">
        <v>75</v>
      </c>
      <c r="AY2098" s="238" t="s">
        <v>146</v>
      </c>
    </row>
    <row r="2099" s="226" customFormat="true" ht="12.8" hidden="false" customHeight="false" outlineLevel="0" collapsed="false">
      <c r="B2099" s="227"/>
      <c r="C2099" s="228"/>
      <c r="D2099" s="229" t="s">
        <v>154</v>
      </c>
      <c r="E2099" s="230"/>
      <c r="F2099" s="231" t="s">
        <v>2699</v>
      </c>
      <c r="G2099" s="228"/>
      <c r="H2099" s="232" t="n">
        <v>-0.65</v>
      </c>
      <c r="I2099" s="233"/>
      <c r="J2099" s="228"/>
      <c r="K2099" s="228"/>
      <c r="L2099" s="234"/>
      <c r="M2099" s="235"/>
      <c r="N2099" s="236"/>
      <c r="O2099" s="236"/>
      <c r="P2099" s="236"/>
      <c r="Q2099" s="236"/>
      <c r="R2099" s="236"/>
      <c r="S2099" s="236"/>
      <c r="T2099" s="237"/>
      <c r="AT2099" s="238" t="s">
        <v>154</v>
      </c>
      <c r="AU2099" s="238" t="s">
        <v>85</v>
      </c>
      <c r="AV2099" s="226" t="s">
        <v>85</v>
      </c>
      <c r="AW2099" s="226" t="s">
        <v>31</v>
      </c>
      <c r="AX2099" s="226" t="s">
        <v>75</v>
      </c>
      <c r="AY2099" s="238" t="s">
        <v>146</v>
      </c>
    </row>
    <row r="2100" s="251" customFormat="true" ht="12.8" hidden="false" customHeight="false" outlineLevel="0" collapsed="false">
      <c r="B2100" s="252"/>
      <c r="C2100" s="253"/>
      <c r="D2100" s="229" t="s">
        <v>154</v>
      </c>
      <c r="E2100" s="254"/>
      <c r="F2100" s="255" t="s">
        <v>1241</v>
      </c>
      <c r="G2100" s="253"/>
      <c r="H2100" s="256" t="n">
        <v>472.85</v>
      </c>
      <c r="I2100" s="257"/>
      <c r="J2100" s="253"/>
      <c r="K2100" s="253"/>
      <c r="L2100" s="258"/>
      <c r="M2100" s="259"/>
      <c r="N2100" s="260"/>
      <c r="O2100" s="260"/>
      <c r="P2100" s="260"/>
      <c r="Q2100" s="260"/>
      <c r="R2100" s="260"/>
      <c r="S2100" s="260"/>
      <c r="T2100" s="261"/>
      <c r="AT2100" s="262" t="s">
        <v>154</v>
      </c>
      <c r="AU2100" s="262" t="s">
        <v>85</v>
      </c>
      <c r="AV2100" s="251" t="s">
        <v>160</v>
      </c>
      <c r="AW2100" s="251" t="s">
        <v>31</v>
      </c>
      <c r="AX2100" s="251" t="s">
        <v>75</v>
      </c>
      <c r="AY2100" s="262" t="s">
        <v>146</v>
      </c>
    </row>
    <row r="2101" s="226" customFormat="true" ht="12.8" hidden="false" customHeight="false" outlineLevel="0" collapsed="false">
      <c r="B2101" s="227"/>
      <c r="C2101" s="228"/>
      <c r="D2101" s="229" t="s">
        <v>154</v>
      </c>
      <c r="E2101" s="230"/>
      <c r="F2101" s="231" t="s">
        <v>1242</v>
      </c>
      <c r="G2101" s="228"/>
      <c r="H2101" s="232" t="n">
        <v>82.337</v>
      </c>
      <c r="I2101" s="233"/>
      <c r="J2101" s="228"/>
      <c r="K2101" s="228"/>
      <c r="L2101" s="234"/>
      <c r="M2101" s="235"/>
      <c r="N2101" s="236"/>
      <c r="O2101" s="236"/>
      <c r="P2101" s="236"/>
      <c r="Q2101" s="236"/>
      <c r="R2101" s="236"/>
      <c r="S2101" s="236"/>
      <c r="T2101" s="237"/>
      <c r="AT2101" s="238" t="s">
        <v>154</v>
      </c>
      <c r="AU2101" s="238" t="s">
        <v>85</v>
      </c>
      <c r="AV2101" s="226" t="s">
        <v>85</v>
      </c>
      <c r="AW2101" s="226" t="s">
        <v>31</v>
      </c>
      <c r="AX2101" s="226" t="s">
        <v>75</v>
      </c>
      <c r="AY2101" s="238" t="s">
        <v>146</v>
      </c>
    </row>
    <row r="2102" s="226" customFormat="true" ht="12.8" hidden="false" customHeight="false" outlineLevel="0" collapsed="false">
      <c r="B2102" s="227"/>
      <c r="C2102" s="228"/>
      <c r="D2102" s="229" t="s">
        <v>154</v>
      </c>
      <c r="E2102" s="230"/>
      <c r="F2102" s="231" t="s">
        <v>1245</v>
      </c>
      <c r="G2102" s="228"/>
      <c r="H2102" s="232" t="n">
        <v>22.14</v>
      </c>
      <c r="I2102" s="233"/>
      <c r="J2102" s="228"/>
      <c r="K2102" s="228"/>
      <c r="L2102" s="234"/>
      <c r="M2102" s="235"/>
      <c r="N2102" s="236"/>
      <c r="O2102" s="236"/>
      <c r="P2102" s="236"/>
      <c r="Q2102" s="236"/>
      <c r="R2102" s="236"/>
      <c r="S2102" s="236"/>
      <c r="T2102" s="237"/>
      <c r="AT2102" s="238" t="s">
        <v>154</v>
      </c>
      <c r="AU2102" s="238" t="s">
        <v>85</v>
      </c>
      <c r="AV2102" s="226" t="s">
        <v>85</v>
      </c>
      <c r="AW2102" s="226" t="s">
        <v>31</v>
      </c>
      <c r="AX2102" s="226" t="s">
        <v>75</v>
      </c>
      <c r="AY2102" s="238" t="s">
        <v>146</v>
      </c>
    </row>
    <row r="2103" s="226" customFormat="true" ht="12.8" hidden="false" customHeight="false" outlineLevel="0" collapsed="false">
      <c r="B2103" s="227"/>
      <c r="C2103" s="228"/>
      <c r="D2103" s="229" t="s">
        <v>154</v>
      </c>
      <c r="E2103" s="230"/>
      <c r="F2103" s="231" t="s">
        <v>1247</v>
      </c>
      <c r="G2103" s="228"/>
      <c r="H2103" s="232" t="n">
        <v>58.013</v>
      </c>
      <c r="I2103" s="233"/>
      <c r="J2103" s="228"/>
      <c r="K2103" s="228"/>
      <c r="L2103" s="234"/>
      <c r="M2103" s="235"/>
      <c r="N2103" s="236"/>
      <c r="O2103" s="236"/>
      <c r="P2103" s="236"/>
      <c r="Q2103" s="236"/>
      <c r="R2103" s="236"/>
      <c r="S2103" s="236"/>
      <c r="T2103" s="237"/>
      <c r="AT2103" s="238" t="s">
        <v>154</v>
      </c>
      <c r="AU2103" s="238" t="s">
        <v>85</v>
      </c>
      <c r="AV2103" s="226" t="s">
        <v>85</v>
      </c>
      <c r="AW2103" s="226" t="s">
        <v>31</v>
      </c>
      <c r="AX2103" s="226" t="s">
        <v>75</v>
      </c>
      <c r="AY2103" s="238" t="s">
        <v>146</v>
      </c>
    </row>
    <row r="2104" s="226" customFormat="true" ht="12.8" hidden="false" customHeight="false" outlineLevel="0" collapsed="false">
      <c r="B2104" s="227"/>
      <c r="C2104" s="228"/>
      <c r="D2104" s="229" t="s">
        <v>154</v>
      </c>
      <c r="E2104" s="230"/>
      <c r="F2104" s="231" t="s">
        <v>2700</v>
      </c>
      <c r="G2104" s="228"/>
      <c r="H2104" s="232" t="n">
        <v>-0.65</v>
      </c>
      <c r="I2104" s="233"/>
      <c r="J2104" s="228"/>
      <c r="K2104" s="228"/>
      <c r="L2104" s="234"/>
      <c r="M2104" s="235"/>
      <c r="N2104" s="236"/>
      <c r="O2104" s="236"/>
      <c r="P2104" s="236"/>
      <c r="Q2104" s="236"/>
      <c r="R2104" s="236"/>
      <c r="S2104" s="236"/>
      <c r="T2104" s="237"/>
      <c r="AT2104" s="238" t="s">
        <v>154</v>
      </c>
      <c r="AU2104" s="238" t="s">
        <v>85</v>
      </c>
      <c r="AV2104" s="226" t="s">
        <v>85</v>
      </c>
      <c r="AW2104" s="226" t="s">
        <v>31</v>
      </c>
      <c r="AX2104" s="226" t="s">
        <v>75</v>
      </c>
      <c r="AY2104" s="238" t="s">
        <v>146</v>
      </c>
    </row>
    <row r="2105" s="226" customFormat="true" ht="12.8" hidden="false" customHeight="false" outlineLevel="0" collapsed="false">
      <c r="B2105" s="227"/>
      <c r="C2105" s="228"/>
      <c r="D2105" s="229" t="s">
        <v>154</v>
      </c>
      <c r="E2105" s="230"/>
      <c r="F2105" s="231" t="s">
        <v>1249</v>
      </c>
      <c r="G2105" s="228"/>
      <c r="H2105" s="232" t="n">
        <v>6.791</v>
      </c>
      <c r="I2105" s="233"/>
      <c r="J2105" s="228"/>
      <c r="K2105" s="228"/>
      <c r="L2105" s="234"/>
      <c r="M2105" s="235"/>
      <c r="N2105" s="236"/>
      <c r="O2105" s="236"/>
      <c r="P2105" s="236"/>
      <c r="Q2105" s="236"/>
      <c r="R2105" s="236"/>
      <c r="S2105" s="236"/>
      <c r="T2105" s="237"/>
      <c r="AT2105" s="238" t="s">
        <v>154</v>
      </c>
      <c r="AU2105" s="238" t="s">
        <v>85</v>
      </c>
      <c r="AV2105" s="226" t="s">
        <v>85</v>
      </c>
      <c r="AW2105" s="226" t="s">
        <v>31</v>
      </c>
      <c r="AX2105" s="226" t="s">
        <v>75</v>
      </c>
      <c r="AY2105" s="238" t="s">
        <v>146</v>
      </c>
    </row>
    <row r="2106" s="226" customFormat="true" ht="12.8" hidden="false" customHeight="false" outlineLevel="0" collapsed="false">
      <c r="B2106" s="227"/>
      <c r="C2106" s="228"/>
      <c r="D2106" s="229" t="s">
        <v>154</v>
      </c>
      <c r="E2106" s="230"/>
      <c r="F2106" s="231" t="s">
        <v>1250</v>
      </c>
      <c r="G2106" s="228"/>
      <c r="H2106" s="232" t="n">
        <v>26.754</v>
      </c>
      <c r="I2106" s="233"/>
      <c r="J2106" s="228"/>
      <c r="K2106" s="228"/>
      <c r="L2106" s="234"/>
      <c r="M2106" s="235"/>
      <c r="N2106" s="236"/>
      <c r="O2106" s="236"/>
      <c r="P2106" s="236"/>
      <c r="Q2106" s="236"/>
      <c r="R2106" s="236"/>
      <c r="S2106" s="236"/>
      <c r="T2106" s="237"/>
      <c r="AT2106" s="238" t="s">
        <v>154</v>
      </c>
      <c r="AU2106" s="238" t="s">
        <v>85</v>
      </c>
      <c r="AV2106" s="226" t="s">
        <v>85</v>
      </c>
      <c r="AW2106" s="226" t="s">
        <v>31</v>
      </c>
      <c r="AX2106" s="226" t="s">
        <v>75</v>
      </c>
      <c r="AY2106" s="238" t="s">
        <v>146</v>
      </c>
    </row>
    <row r="2107" s="226" customFormat="true" ht="12.8" hidden="false" customHeight="false" outlineLevel="0" collapsed="false">
      <c r="B2107" s="227"/>
      <c r="C2107" s="228"/>
      <c r="D2107" s="229" t="s">
        <v>154</v>
      </c>
      <c r="E2107" s="230"/>
      <c r="F2107" s="231" t="s">
        <v>1252</v>
      </c>
      <c r="G2107" s="228"/>
      <c r="H2107" s="232" t="n">
        <v>55.037</v>
      </c>
      <c r="I2107" s="233"/>
      <c r="J2107" s="228"/>
      <c r="K2107" s="228"/>
      <c r="L2107" s="234"/>
      <c r="M2107" s="235"/>
      <c r="N2107" s="236"/>
      <c r="O2107" s="236"/>
      <c r="P2107" s="236"/>
      <c r="Q2107" s="236"/>
      <c r="R2107" s="236"/>
      <c r="S2107" s="236"/>
      <c r="T2107" s="237"/>
      <c r="AT2107" s="238" t="s">
        <v>154</v>
      </c>
      <c r="AU2107" s="238" t="s">
        <v>85</v>
      </c>
      <c r="AV2107" s="226" t="s">
        <v>85</v>
      </c>
      <c r="AW2107" s="226" t="s">
        <v>31</v>
      </c>
      <c r="AX2107" s="226" t="s">
        <v>75</v>
      </c>
      <c r="AY2107" s="238" t="s">
        <v>146</v>
      </c>
    </row>
    <row r="2108" s="226" customFormat="true" ht="12.8" hidden="false" customHeight="false" outlineLevel="0" collapsed="false">
      <c r="B2108" s="227"/>
      <c r="C2108" s="228"/>
      <c r="D2108" s="229" t="s">
        <v>154</v>
      </c>
      <c r="E2108" s="230"/>
      <c r="F2108" s="231" t="s">
        <v>2700</v>
      </c>
      <c r="G2108" s="228"/>
      <c r="H2108" s="232" t="n">
        <v>-0.65</v>
      </c>
      <c r="I2108" s="233"/>
      <c r="J2108" s="228"/>
      <c r="K2108" s="228"/>
      <c r="L2108" s="234"/>
      <c r="M2108" s="235"/>
      <c r="N2108" s="236"/>
      <c r="O2108" s="236"/>
      <c r="P2108" s="236"/>
      <c r="Q2108" s="236"/>
      <c r="R2108" s="236"/>
      <c r="S2108" s="236"/>
      <c r="T2108" s="237"/>
      <c r="AT2108" s="238" t="s">
        <v>154</v>
      </c>
      <c r="AU2108" s="238" t="s">
        <v>85</v>
      </c>
      <c r="AV2108" s="226" t="s">
        <v>85</v>
      </c>
      <c r="AW2108" s="226" t="s">
        <v>31</v>
      </c>
      <c r="AX2108" s="226" t="s">
        <v>75</v>
      </c>
      <c r="AY2108" s="238" t="s">
        <v>146</v>
      </c>
    </row>
    <row r="2109" s="226" customFormat="true" ht="12.8" hidden="false" customHeight="false" outlineLevel="0" collapsed="false">
      <c r="B2109" s="227"/>
      <c r="C2109" s="228"/>
      <c r="D2109" s="229" t="s">
        <v>154</v>
      </c>
      <c r="E2109" s="230"/>
      <c r="F2109" s="231" t="s">
        <v>1253</v>
      </c>
      <c r="G2109" s="228"/>
      <c r="H2109" s="232" t="n">
        <v>6.779</v>
      </c>
      <c r="I2109" s="233"/>
      <c r="J2109" s="228"/>
      <c r="K2109" s="228"/>
      <c r="L2109" s="234"/>
      <c r="M2109" s="235"/>
      <c r="N2109" s="236"/>
      <c r="O2109" s="236"/>
      <c r="P2109" s="236"/>
      <c r="Q2109" s="236"/>
      <c r="R2109" s="236"/>
      <c r="S2109" s="236"/>
      <c r="T2109" s="237"/>
      <c r="AT2109" s="238" t="s">
        <v>154</v>
      </c>
      <c r="AU2109" s="238" t="s">
        <v>85</v>
      </c>
      <c r="AV2109" s="226" t="s">
        <v>85</v>
      </c>
      <c r="AW2109" s="226" t="s">
        <v>31</v>
      </c>
      <c r="AX2109" s="226" t="s">
        <v>75</v>
      </c>
      <c r="AY2109" s="238" t="s">
        <v>146</v>
      </c>
    </row>
    <row r="2110" s="226" customFormat="true" ht="12.8" hidden="false" customHeight="false" outlineLevel="0" collapsed="false">
      <c r="B2110" s="227"/>
      <c r="C2110" s="228"/>
      <c r="D2110" s="229" t="s">
        <v>154</v>
      </c>
      <c r="E2110" s="230"/>
      <c r="F2110" s="231" t="s">
        <v>1254</v>
      </c>
      <c r="G2110" s="228"/>
      <c r="H2110" s="232" t="n">
        <v>34.616</v>
      </c>
      <c r="I2110" s="233"/>
      <c r="J2110" s="228"/>
      <c r="K2110" s="228"/>
      <c r="L2110" s="234"/>
      <c r="M2110" s="235"/>
      <c r="N2110" s="236"/>
      <c r="O2110" s="236"/>
      <c r="P2110" s="236"/>
      <c r="Q2110" s="236"/>
      <c r="R2110" s="236"/>
      <c r="S2110" s="236"/>
      <c r="T2110" s="237"/>
      <c r="AT2110" s="238" t="s">
        <v>154</v>
      </c>
      <c r="AU2110" s="238" t="s">
        <v>85</v>
      </c>
      <c r="AV2110" s="226" t="s">
        <v>85</v>
      </c>
      <c r="AW2110" s="226" t="s">
        <v>31</v>
      </c>
      <c r="AX2110" s="226" t="s">
        <v>75</v>
      </c>
      <c r="AY2110" s="238" t="s">
        <v>146</v>
      </c>
    </row>
    <row r="2111" s="251" customFormat="true" ht="12.8" hidden="false" customHeight="false" outlineLevel="0" collapsed="false">
      <c r="B2111" s="252"/>
      <c r="C2111" s="253"/>
      <c r="D2111" s="229" t="s">
        <v>154</v>
      </c>
      <c r="E2111" s="254"/>
      <c r="F2111" s="255" t="s">
        <v>472</v>
      </c>
      <c r="G2111" s="253"/>
      <c r="H2111" s="256" t="n">
        <v>291.167</v>
      </c>
      <c r="I2111" s="257"/>
      <c r="J2111" s="253"/>
      <c r="K2111" s="253"/>
      <c r="L2111" s="258"/>
      <c r="M2111" s="259"/>
      <c r="N2111" s="260"/>
      <c r="O2111" s="260"/>
      <c r="P2111" s="260"/>
      <c r="Q2111" s="260"/>
      <c r="R2111" s="260"/>
      <c r="S2111" s="260"/>
      <c r="T2111" s="261"/>
      <c r="AT2111" s="262" t="s">
        <v>154</v>
      </c>
      <c r="AU2111" s="262" t="s">
        <v>85</v>
      </c>
      <c r="AV2111" s="251" t="s">
        <v>160</v>
      </c>
      <c r="AW2111" s="251" t="s">
        <v>31</v>
      </c>
      <c r="AX2111" s="251" t="s">
        <v>75</v>
      </c>
      <c r="AY2111" s="262" t="s">
        <v>146</v>
      </c>
    </row>
    <row r="2112" s="226" customFormat="true" ht="12.8" hidden="false" customHeight="false" outlineLevel="0" collapsed="false">
      <c r="B2112" s="227"/>
      <c r="C2112" s="228"/>
      <c r="D2112" s="229" t="s">
        <v>154</v>
      </c>
      <c r="E2112" s="230"/>
      <c r="F2112" s="231" t="s">
        <v>2701</v>
      </c>
      <c r="G2112" s="228"/>
      <c r="H2112" s="232" t="n">
        <v>456.99</v>
      </c>
      <c r="I2112" s="233"/>
      <c r="J2112" s="228"/>
      <c r="K2112" s="228"/>
      <c r="L2112" s="234"/>
      <c r="M2112" s="235"/>
      <c r="N2112" s="236"/>
      <c r="O2112" s="236"/>
      <c r="P2112" s="236"/>
      <c r="Q2112" s="236"/>
      <c r="R2112" s="236"/>
      <c r="S2112" s="236"/>
      <c r="T2112" s="237"/>
      <c r="AT2112" s="238" t="s">
        <v>154</v>
      </c>
      <c r="AU2112" s="238" t="s">
        <v>85</v>
      </c>
      <c r="AV2112" s="226" t="s">
        <v>85</v>
      </c>
      <c r="AW2112" s="226" t="s">
        <v>31</v>
      </c>
      <c r="AX2112" s="226" t="s">
        <v>75</v>
      </c>
      <c r="AY2112" s="238" t="s">
        <v>146</v>
      </c>
    </row>
    <row r="2113" s="239" customFormat="true" ht="12.8" hidden="false" customHeight="false" outlineLevel="0" collapsed="false">
      <c r="B2113" s="240"/>
      <c r="C2113" s="241"/>
      <c r="D2113" s="229" t="s">
        <v>154</v>
      </c>
      <c r="E2113" s="242"/>
      <c r="F2113" s="243" t="s">
        <v>159</v>
      </c>
      <c r="G2113" s="241"/>
      <c r="H2113" s="244" t="n">
        <v>2264.282</v>
      </c>
      <c r="I2113" s="245"/>
      <c r="J2113" s="241"/>
      <c r="K2113" s="241"/>
      <c r="L2113" s="246"/>
      <c r="M2113" s="247"/>
      <c r="N2113" s="248"/>
      <c r="O2113" s="248"/>
      <c r="P2113" s="248"/>
      <c r="Q2113" s="248"/>
      <c r="R2113" s="248"/>
      <c r="S2113" s="248"/>
      <c r="T2113" s="249"/>
      <c r="AT2113" s="250" t="s">
        <v>154</v>
      </c>
      <c r="AU2113" s="250" t="s">
        <v>85</v>
      </c>
      <c r="AV2113" s="239" t="s">
        <v>152</v>
      </c>
      <c r="AW2113" s="239" t="s">
        <v>31</v>
      </c>
      <c r="AX2113" s="239" t="s">
        <v>83</v>
      </c>
      <c r="AY2113" s="250" t="s">
        <v>146</v>
      </c>
    </row>
    <row r="2114" s="31" customFormat="true" ht="24.15" hidden="false" customHeight="true" outlineLevel="0" collapsed="false">
      <c r="A2114" s="24"/>
      <c r="B2114" s="25"/>
      <c r="C2114" s="212" t="s">
        <v>2702</v>
      </c>
      <c r="D2114" s="212" t="s">
        <v>148</v>
      </c>
      <c r="E2114" s="213" t="s">
        <v>2703</v>
      </c>
      <c r="F2114" s="214" t="s">
        <v>2704</v>
      </c>
      <c r="G2114" s="215" t="s">
        <v>227</v>
      </c>
      <c r="H2114" s="216" t="n">
        <v>2571.047</v>
      </c>
      <c r="I2114" s="217"/>
      <c r="J2114" s="218" t="n">
        <f aca="false">ROUND(I2114*H2114,2)</f>
        <v>0</v>
      </c>
      <c r="K2114" s="219"/>
      <c r="L2114" s="30"/>
      <c r="M2114" s="220"/>
      <c r="N2114" s="221" t="s">
        <v>40</v>
      </c>
      <c r="O2114" s="74"/>
      <c r="P2114" s="222" t="n">
        <f aca="false">O2114*H2114</f>
        <v>0</v>
      </c>
      <c r="Q2114" s="222" t="n">
        <v>0.00026</v>
      </c>
      <c r="R2114" s="222" t="n">
        <f aca="false">Q2114*H2114</f>
        <v>0.66847222</v>
      </c>
      <c r="S2114" s="222" t="n">
        <v>0</v>
      </c>
      <c r="T2114" s="223" t="n">
        <f aca="false">S2114*H2114</f>
        <v>0</v>
      </c>
      <c r="U2114" s="24"/>
      <c r="V2114" s="24"/>
      <c r="W2114" s="24"/>
      <c r="X2114" s="24"/>
      <c r="Y2114" s="24"/>
      <c r="Z2114" s="24"/>
      <c r="AA2114" s="24"/>
      <c r="AB2114" s="24"/>
      <c r="AC2114" s="24"/>
      <c r="AD2114" s="24"/>
      <c r="AE2114" s="24"/>
      <c r="AR2114" s="224" t="s">
        <v>273</v>
      </c>
      <c r="AT2114" s="224" t="s">
        <v>148</v>
      </c>
      <c r="AU2114" s="224" t="s">
        <v>85</v>
      </c>
      <c r="AY2114" s="3" t="s">
        <v>146</v>
      </c>
      <c r="BE2114" s="225" t="n">
        <f aca="false">IF(N2114="základní",J2114,0)</f>
        <v>0</v>
      </c>
      <c r="BF2114" s="225" t="n">
        <f aca="false">IF(N2114="snížená",J2114,0)</f>
        <v>0</v>
      </c>
      <c r="BG2114" s="225" t="n">
        <f aca="false">IF(N2114="zákl. přenesená",J2114,0)</f>
        <v>0</v>
      </c>
      <c r="BH2114" s="225" t="n">
        <f aca="false">IF(N2114="sníž. přenesená",J2114,0)</f>
        <v>0</v>
      </c>
      <c r="BI2114" s="225" t="n">
        <f aca="false">IF(N2114="nulová",J2114,0)</f>
        <v>0</v>
      </c>
      <c r="BJ2114" s="3" t="s">
        <v>83</v>
      </c>
      <c r="BK2114" s="225" t="n">
        <f aca="false">ROUND(I2114*H2114,2)</f>
        <v>0</v>
      </c>
      <c r="BL2114" s="3" t="s">
        <v>273</v>
      </c>
      <c r="BM2114" s="224" t="s">
        <v>2705</v>
      </c>
    </row>
    <row r="2115" s="226" customFormat="true" ht="12.8" hidden="false" customHeight="false" outlineLevel="0" collapsed="false">
      <c r="B2115" s="227"/>
      <c r="C2115" s="228"/>
      <c r="D2115" s="229" t="s">
        <v>154</v>
      </c>
      <c r="E2115" s="230"/>
      <c r="F2115" s="231" t="s">
        <v>2706</v>
      </c>
      <c r="G2115" s="228"/>
      <c r="H2115" s="232" t="n">
        <v>2264.282</v>
      </c>
      <c r="I2115" s="233"/>
      <c r="J2115" s="228"/>
      <c r="K2115" s="228"/>
      <c r="L2115" s="234"/>
      <c r="M2115" s="235"/>
      <c r="N2115" s="236"/>
      <c r="O2115" s="236"/>
      <c r="P2115" s="236"/>
      <c r="Q2115" s="236"/>
      <c r="R2115" s="236"/>
      <c r="S2115" s="236"/>
      <c r="T2115" s="237"/>
      <c r="AT2115" s="238" t="s">
        <v>154</v>
      </c>
      <c r="AU2115" s="238" t="s">
        <v>85</v>
      </c>
      <c r="AV2115" s="226" t="s">
        <v>85</v>
      </c>
      <c r="AW2115" s="226" t="s">
        <v>31</v>
      </c>
      <c r="AX2115" s="226" t="s">
        <v>75</v>
      </c>
      <c r="AY2115" s="238" t="s">
        <v>146</v>
      </c>
    </row>
    <row r="2116" s="226" customFormat="true" ht="12.8" hidden="false" customHeight="false" outlineLevel="0" collapsed="false">
      <c r="B2116" s="227"/>
      <c r="C2116" s="228"/>
      <c r="D2116" s="229" t="s">
        <v>154</v>
      </c>
      <c r="E2116" s="230"/>
      <c r="F2116" s="231" t="s">
        <v>2707</v>
      </c>
      <c r="G2116" s="228"/>
      <c r="H2116" s="232" t="n">
        <v>306.765</v>
      </c>
      <c r="I2116" s="233"/>
      <c r="J2116" s="228"/>
      <c r="K2116" s="228"/>
      <c r="L2116" s="234"/>
      <c r="M2116" s="235"/>
      <c r="N2116" s="236"/>
      <c r="O2116" s="236"/>
      <c r="P2116" s="236"/>
      <c r="Q2116" s="236"/>
      <c r="R2116" s="236"/>
      <c r="S2116" s="236"/>
      <c r="T2116" s="237"/>
      <c r="AT2116" s="238" t="s">
        <v>154</v>
      </c>
      <c r="AU2116" s="238" t="s">
        <v>85</v>
      </c>
      <c r="AV2116" s="226" t="s">
        <v>85</v>
      </c>
      <c r="AW2116" s="226" t="s">
        <v>31</v>
      </c>
      <c r="AX2116" s="226" t="s">
        <v>75</v>
      </c>
      <c r="AY2116" s="238" t="s">
        <v>146</v>
      </c>
    </row>
    <row r="2117" s="239" customFormat="true" ht="12.8" hidden="false" customHeight="false" outlineLevel="0" collapsed="false">
      <c r="B2117" s="240"/>
      <c r="C2117" s="241"/>
      <c r="D2117" s="229" t="s">
        <v>154</v>
      </c>
      <c r="E2117" s="242"/>
      <c r="F2117" s="243" t="s">
        <v>159</v>
      </c>
      <c r="G2117" s="241"/>
      <c r="H2117" s="244" t="n">
        <v>2571.047</v>
      </c>
      <c r="I2117" s="245"/>
      <c r="J2117" s="241"/>
      <c r="K2117" s="241"/>
      <c r="L2117" s="246"/>
      <c r="M2117" s="247"/>
      <c r="N2117" s="248"/>
      <c r="O2117" s="248"/>
      <c r="P2117" s="248"/>
      <c r="Q2117" s="248"/>
      <c r="R2117" s="248"/>
      <c r="S2117" s="248"/>
      <c r="T2117" s="249"/>
      <c r="AT2117" s="250" t="s">
        <v>154</v>
      </c>
      <c r="AU2117" s="250" t="s">
        <v>85</v>
      </c>
      <c r="AV2117" s="239" t="s">
        <v>152</v>
      </c>
      <c r="AW2117" s="239" t="s">
        <v>31</v>
      </c>
      <c r="AX2117" s="239" t="s">
        <v>83</v>
      </c>
      <c r="AY2117" s="250" t="s">
        <v>146</v>
      </c>
    </row>
    <row r="2118" s="195" customFormat="true" ht="25.9" hidden="false" customHeight="true" outlineLevel="0" collapsed="false">
      <c r="B2118" s="196"/>
      <c r="C2118" s="197"/>
      <c r="D2118" s="198" t="s">
        <v>74</v>
      </c>
      <c r="E2118" s="199" t="s">
        <v>1270</v>
      </c>
      <c r="F2118" s="199" t="s">
        <v>2708</v>
      </c>
      <c r="G2118" s="197"/>
      <c r="H2118" s="197"/>
      <c r="I2118" s="200"/>
      <c r="J2118" s="201" t="n">
        <f aca="false">BK2118</f>
        <v>0</v>
      </c>
      <c r="K2118" s="197"/>
      <c r="L2118" s="202"/>
      <c r="M2118" s="203"/>
      <c r="N2118" s="204"/>
      <c r="O2118" s="204"/>
      <c r="P2118" s="205" t="n">
        <f aca="false">P2119</f>
        <v>0</v>
      </c>
      <c r="Q2118" s="204"/>
      <c r="R2118" s="205" t="n">
        <f aca="false">R2119</f>
        <v>0</v>
      </c>
      <c r="S2118" s="204"/>
      <c r="T2118" s="206" t="n">
        <f aca="false">T2119</f>
        <v>0</v>
      </c>
      <c r="AR2118" s="207" t="s">
        <v>160</v>
      </c>
      <c r="AT2118" s="208" t="s">
        <v>74</v>
      </c>
      <c r="AU2118" s="208" t="s">
        <v>75</v>
      </c>
      <c r="AY2118" s="207" t="s">
        <v>146</v>
      </c>
      <c r="BK2118" s="209" t="n">
        <f aca="false">BK2119</f>
        <v>0</v>
      </c>
    </row>
    <row r="2119" s="195" customFormat="true" ht="22.8" hidden="false" customHeight="true" outlineLevel="0" collapsed="false">
      <c r="B2119" s="196"/>
      <c r="C2119" s="197"/>
      <c r="D2119" s="198" t="s">
        <v>74</v>
      </c>
      <c r="E2119" s="210" t="s">
        <v>2709</v>
      </c>
      <c r="F2119" s="210" t="s">
        <v>2710</v>
      </c>
      <c r="G2119" s="197"/>
      <c r="H2119" s="197"/>
      <c r="I2119" s="200"/>
      <c r="J2119" s="211" t="n">
        <f aca="false">BK2119</f>
        <v>0</v>
      </c>
      <c r="K2119" s="197"/>
      <c r="L2119" s="202"/>
      <c r="M2119" s="203"/>
      <c r="N2119" s="204"/>
      <c r="O2119" s="204"/>
      <c r="P2119" s="205" t="n">
        <f aca="false">P2120</f>
        <v>0</v>
      </c>
      <c r="Q2119" s="204"/>
      <c r="R2119" s="205" t="n">
        <f aca="false">R2120</f>
        <v>0</v>
      </c>
      <c r="S2119" s="204"/>
      <c r="T2119" s="206" t="n">
        <f aca="false">T2120</f>
        <v>0</v>
      </c>
      <c r="AR2119" s="207" t="s">
        <v>160</v>
      </c>
      <c r="AT2119" s="208" t="s">
        <v>74</v>
      </c>
      <c r="AU2119" s="208" t="s">
        <v>83</v>
      </c>
      <c r="AY2119" s="207" t="s">
        <v>146</v>
      </c>
      <c r="BK2119" s="209" t="n">
        <f aca="false">BK2120</f>
        <v>0</v>
      </c>
    </row>
    <row r="2120" s="31" customFormat="true" ht="62.7" hidden="false" customHeight="true" outlineLevel="0" collapsed="false">
      <c r="A2120" s="24"/>
      <c r="B2120" s="25"/>
      <c r="C2120" s="212" t="s">
        <v>2711</v>
      </c>
      <c r="D2120" s="212" t="s">
        <v>148</v>
      </c>
      <c r="E2120" s="213" t="s">
        <v>2712</v>
      </c>
      <c r="F2120" s="214" t="s">
        <v>2713</v>
      </c>
      <c r="G2120" s="215" t="s">
        <v>1618</v>
      </c>
      <c r="H2120" s="216" t="n">
        <v>1</v>
      </c>
      <c r="I2120" s="217"/>
      <c r="J2120" s="218" t="n">
        <f aca="false">ROUND(I2120*H2120,2)</f>
        <v>0</v>
      </c>
      <c r="K2120" s="219"/>
      <c r="L2120" s="30"/>
      <c r="M2120" s="220"/>
      <c r="N2120" s="221" t="s">
        <v>40</v>
      </c>
      <c r="O2120" s="74"/>
      <c r="P2120" s="222" t="n">
        <f aca="false">O2120*H2120</f>
        <v>0</v>
      </c>
      <c r="Q2120" s="222" t="n">
        <v>0</v>
      </c>
      <c r="R2120" s="222" t="n">
        <f aca="false">Q2120*H2120</f>
        <v>0</v>
      </c>
      <c r="S2120" s="222" t="n">
        <v>0</v>
      </c>
      <c r="T2120" s="223" t="n">
        <f aca="false">S2120*H2120</f>
        <v>0</v>
      </c>
      <c r="U2120" s="24"/>
      <c r="V2120" s="24"/>
      <c r="W2120" s="24"/>
      <c r="X2120" s="24"/>
      <c r="Y2120" s="24"/>
      <c r="Z2120" s="24"/>
      <c r="AA2120" s="24"/>
      <c r="AB2120" s="24"/>
      <c r="AC2120" s="24"/>
      <c r="AD2120" s="24"/>
      <c r="AE2120" s="24"/>
      <c r="AR2120" s="224" t="s">
        <v>761</v>
      </c>
      <c r="AT2120" s="224" t="s">
        <v>148</v>
      </c>
      <c r="AU2120" s="224" t="s">
        <v>85</v>
      </c>
      <c r="AY2120" s="3" t="s">
        <v>146</v>
      </c>
      <c r="BE2120" s="225" t="n">
        <f aca="false">IF(N2120="základní",J2120,0)</f>
        <v>0</v>
      </c>
      <c r="BF2120" s="225" t="n">
        <f aca="false">IF(N2120="snížená",J2120,0)</f>
        <v>0</v>
      </c>
      <c r="BG2120" s="225" t="n">
        <f aca="false">IF(N2120="zákl. přenesená",J2120,0)</f>
        <v>0</v>
      </c>
      <c r="BH2120" s="225" t="n">
        <f aca="false">IF(N2120="sníž. přenesená",J2120,0)</f>
        <v>0</v>
      </c>
      <c r="BI2120" s="225" t="n">
        <f aca="false">IF(N2120="nulová",J2120,0)</f>
        <v>0</v>
      </c>
      <c r="BJ2120" s="3" t="s">
        <v>83</v>
      </c>
      <c r="BK2120" s="225" t="n">
        <f aca="false">ROUND(I2120*H2120,2)</f>
        <v>0</v>
      </c>
      <c r="BL2120" s="3" t="s">
        <v>761</v>
      </c>
      <c r="BM2120" s="224" t="s">
        <v>2714</v>
      </c>
    </row>
    <row r="2121" s="195" customFormat="true" ht="25.9" hidden="false" customHeight="true" outlineLevel="0" collapsed="false">
      <c r="B2121" s="196"/>
      <c r="C2121" s="197"/>
      <c r="D2121" s="198" t="s">
        <v>74</v>
      </c>
      <c r="E2121" s="199" t="s">
        <v>2715</v>
      </c>
      <c r="F2121" s="199" t="s">
        <v>2716</v>
      </c>
      <c r="G2121" s="197"/>
      <c r="H2121" s="197"/>
      <c r="I2121" s="200"/>
      <c r="J2121" s="201" t="n">
        <f aca="false">BK2121</f>
        <v>0</v>
      </c>
      <c r="K2121" s="197"/>
      <c r="L2121" s="202"/>
      <c r="M2121" s="203"/>
      <c r="N2121" s="204"/>
      <c r="O2121" s="204"/>
      <c r="P2121" s="205" t="n">
        <f aca="false">P2122+P2126+P2128+P2130</f>
        <v>0</v>
      </c>
      <c r="Q2121" s="204"/>
      <c r="R2121" s="205" t="n">
        <f aca="false">R2122+R2126+R2128+R2130</f>
        <v>0</v>
      </c>
      <c r="S2121" s="204"/>
      <c r="T2121" s="206" t="n">
        <f aca="false">T2122+T2126+T2128+T2130</f>
        <v>0</v>
      </c>
      <c r="AR2121" s="207" t="s">
        <v>170</v>
      </c>
      <c r="AT2121" s="208" t="s">
        <v>74</v>
      </c>
      <c r="AU2121" s="208" t="s">
        <v>75</v>
      </c>
      <c r="AY2121" s="207" t="s">
        <v>146</v>
      </c>
      <c r="BK2121" s="209" t="n">
        <f aca="false">BK2122+BK2126+BK2128+BK2130</f>
        <v>0</v>
      </c>
    </row>
    <row r="2122" s="195" customFormat="true" ht="22.8" hidden="false" customHeight="true" outlineLevel="0" collapsed="false">
      <c r="B2122" s="196"/>
      <c r="C2122" s="197"/>
      <c r="D2122" s="198" t="s">
        <v>74</v>
      </c>
      <c r="E2122" s="210" t="s">
        <v>2717</v>
      </c>
      <c r="F2122" s="210" t="s">
        <v>2718</v>
      </c>
      <c r="G2122" s="197"/>
      <c r="H2122" s="197"/>
      <c r="I2122" s="200"/>
      <c r="J2122" s="211" t="n">
        <f aca="false">BK2122</f>
        <v>0</v>
      </c>
      <c r="K2122" s="197"/>
      <c r="L2122" s="202"/>
      <c r="M2122" s="203"/>
      <c r="N2122" s="204"/>
      <c r="O2122" s="204"/>
      <c r="P2122" s="205" t="n">
        <f aca="false">SUM(P2123:P2125)</f>
        <v>0</v>
      </c>
      <c r="Q2122" s="204"/>
      <c r="R2122" s="205" t="n">
        <f aca="false">SUM(R2123:R2125)</f>
        <v>0</v>
      </c>
      <c r="S2122" s="204"/>
      <c r="T2122" s="206" t="n">
        <f aca="false">SUM(T2123:T2125)</f>
        <v>0</v>
      </c>
      <c r="AR2122" s="207" t="s">
        <v>170</v>
      </c>
      <c r="AT2122" s="208" t="s">
        <v>74</v>
      </c>
      <c r="AU2122" s="208" t="s">
        <v>83</v>
      </c>
      <c r="AY2122" s="207" t="s">
        <v>146</v>
      </c>
      <c r="BK2122" s="209" t="n">
        <f aca="false">SUM(BK2123:BK2125)</f>
        <v>0</v>
      </c>
    </row>
    <row r="2123" s="31" customFormat="true" ht="14.4" hidden="false" customHeight="true" outlineLevel="0" collapsed="false">
      <c r="A2123" s="24"/>
      <c r="B2123" s="25"/>
      <c r="C2123" s="212" t="s">
        <v>2719</v>
      </c>
      <c r="D2123" s="212" t="s">
        <v>148</v>
      </c>
      <c r="E2123" s="213" t="s">
        <v>2720</v>
      </c>
      <c r="F2123" s="214" t="s">
        <v>2721</v>
      </c>
      <c r="G2123" s="215" t="s">
        <v>1618</v>
      </c>
      <c r="H2123" s="216" t="n">
        <v>1</v>
      </c>
      <c r="I2123" s="217"/>
      <c r="J2123" s="218" t="n">
        <f aca="false">ROUND(I2123*H2123,2)</f>
        <v>0</v>
      </c>
      <c r="K2123" s="219"/>
      <c r="L2123" s="30"/>
      <c r="M2123" s="220"/>
      <c r="N2123" s="221" t="s">
        <v>40</v>
      </c>
      <c r="O2123" s="74"/>
      <c r="P2123" s="222" t="n">
        <f aca="false">O2123*H2123</f>
        <v>0</v>
      </c>
      <c r="Q2123" s="222" t="n">
        <v>0</v>
      </c>
      <c r="R2123" s="222" t="n">
        <f aca="false">Q2123*H2123</f>
        <v>0</v>
      </c>
      <c r="S2123" s="222" t="n">
        <v>0</v>
      </c>
      <c r="T2123" s="223" t="n">
        <f aca="false">S2123*H2123</f>
        <v>0</v>
      </c>
      <c r="U2123" s="24"/>
      <c r="V2123" s="24"/>
      <c r="W2123" s="24"/>
      <c r="X2123" s="24"/>
      <c r="Y2123" s="24"/>
      <c r="Z2123" s="24"/>
      <c r="AA2123" s="24"/>
      <c r="AB2123" s="24"/>
      <c r="AC2123" s="24"/>
      <c r="AD2123" s="24"/>
      <c r="AE2123" s="24"/>
      <c r="AR2123" s="224" t="s">
        <v>2722</v>
      </c>
      <c r="AT2123" s="224" t="s">
        <v>148</v>
      </c>
      <c r="AU2123" s="224" t="s">
        <v>85</v>
      </c>
      <c r="AY2123" s="3" t="s">
        <v>146</v>
      </c>
      <c r="BE2123" s="225" t="n">
        <f aca="false">IF(N2123="základní",J2123,0)</f>
        <v>0</v>
      </c>
      <c r="BF2123" s="225" t="n">
        <f aca="false">IF(N2123="snížená",J2123,0)</f>
        <v>0</v>
      </c>
      <c r="BG2123" s="225" t="n">
        <f aca="false">IF(N2123="zákl. přenesená",J2123,0)</f>
        <v>0</v>
      </c>
      <c r="BH2123" s="225" t="n">
        <f aca="false">IF(N2123="sníž. přenesená",J2123,0)</f>
        <v>0</v>
      </c>
      <c r="BI2123" s="225" t="n">
        <f aca="false">IF(N2123="nulová",J2123,0)</f>
        <v>0</v>
      </c>
      <c r="BJ2123" s="3" t="s">
        <v>83</v>
      </c>
      <c r="BK2123" s="225" t="n">
        <f aca="false">ROUND(I2123*H2123,2)</f>
        <v>0</v>
      </c>
      <c r="BL2123" s="3" t="s">
        <v>2722</v>
      </c>
      <c r="BM2123" s="224" t="s">
        <v>2723</v>
      </c>
    </row>
    <row r="2124" s="31" customFormat="true" ht="24.15" hidden="false" customHeight="true" outlineLevel="0" collapsed="false">
      <c r="A2124" s="24"/>
      <c r="B2124" s="25"/>
      <c r="C2124" s="212" t="s">
        <v>2724</v>
      </c>
      <c r="D2124" s="212" t="s">
        <v>148</v>
      </c>
      <c r="E2124" s="213" t="s">
        <v>2725</v>
      </c>
      <c r="F2124" s="214" t="s">
        <v>2726</v>
      </c>
      <c r="G2124" s="215" t="s">
        <v>1618</v>
      </c>
      <c r="H2124" s="216" t="n">
        <v>1</v>
      </c>
      <c r="I2124" s="217"/>
      <c r="J2124" s="218" t="n">
        <f aca="false">ROUND(I2124*H2124,2)</f>
        <v>0</v>
      </c>
      <c r="K2124" s="219"/>
      <c r="L2124" s="30"/>
      <c r="M2124" s="220"/>
      <c r="N2124" s="221" t="s">
        <v>40</v>
      </c>
      <c r="O2124" s="74"/>
      <c r="P2124" s="222" t="n">
        <f aca="false">O2124*H2124</f>
        <v>0</v>
      </c>
      <c r="Q2124" s="222" t="n">
        <v>0</v>
      </c>
      <c r="R2124" s="222" t="n">
        <f aca="false">Q2124*H2124</f>
        <v>0</v>
      </c>
      <c r="S2124" s="222" t="n">
        <v>0</v>
      </c>
      <c r="T2124" s="223" t="n">
        <f aca="false">S2124*H2124</f>
        <v>0</v>
      </c>
      <c r="U2124" s="24"/>
      <c r="V2124" s="24"/>
      <c r="W2124" s="24"/>
      <c r="X2124" s="24"/>
      <c r="Y2124" s="24"/>
      <c r="Z2124" s="24"/>
      <c r="AA2124" s="24"/>
      <c r="AB2124" s="24"/>
      <c r="AC2124" s="24"/>
      <c r="AD2124" s="24"/>
      <c r="AE2124" s="24"/>
      <c r="AR2124" s="224" t="s">
        <v>2722</v>
      </c>
      <c r="AT2124" s="224" t="s">
        <v>148</v>
      </c>
      <c r="AU2124" s="224" t="s">
        <v>85</v>
      </c>
      <c r="AY2124" s="3" t="s">
        <v>146</v>
      </c>
      <c r="BE2124" s="225" t="n">
        <f aca="false">IF(N2124="základní",J2124,0)</f>
        <v>0</v>
      </c>
      <c r="BF2124" s="225" t="n">
        <f aca="false">IF(N2124="snížená",J2124,0)</f>
        <v>0</v>
      </c>
      <c r="BG2124" s="225" t="n">
        <f aca="false">IF(N2124="zákl. přenesená",J2124,0)</f>
        <v>0</v>
      </c>
      <c r="BH2124" s="225" t="n">
        <f aca="false">IF(N2124="sníž. přenesená",J2124,0)</f>
        <v>0</v>
      </c>
      <c r="BI2124" s="225" t="n">
        <f aca="false">IF(N2124="nulová",J2124,0)</f>
        <v>0</v>
      </c>
      <c r="BJ2124" s="3" t="s">
        <v>83</v>
      </c>
      <c r="BK2124" s="225" t="n">
        <f aca="false">ROUND(I2124*H2124,2)</f>
        <v>0</v>
      </c>
      <c r="BL2124" s="3" t="s">
        <v>2722</v>
      </c>
      <c r="BM2124" s="224" t="s">
        <v>2727</v>
      </c>
    </row>
    <row r="2125" s="31" customFormat="true" ht="14.4" hidden="false" customHeight="true" outlineLevel="0" collapsed="false">
      <c r="A2125" s="24"/>
      <c r="B2125" s="25"/>
      <c r="C2125" s="212" t="s">
        <v>2728</v>
      </c>
      <c r="D2125" s="212" t="s">
        <v>148</v>
      </c>
      <c r="E2125" s="213" t="s">
        <v>2729</v>
      </c>
      <c r="F2125" s="214" t="s">
        <v>2730</v>
      </c>
      <c r="G2125" s="215" t="s">
        <v>1618</v>
      </c>
      <c r="H2125" s="216" t="n">
        <v>1</v>
      </c>
      <c r="I2125" s="217"/>
      <c r="J2125" s="218" t="n">
        <f aca="false">ROUND(I2125*H2125,2)</f>
        <v>0</v>
      </c>
      <c r="K2125" s="219"/>
      <c r="L2125" s="30"/>
      <c r="M2125" s="220"/>
      <c r="N2125" s="221" t="s">
        <v>40</v>
      </c>
      <c r="O2125" s="74"/>
      <c r="P2125" s="222" t="n">
        <f aca="false">O2125*H2125</f>
        <v>0</v>
      </c>
      <c r="Q2125" s="222" t="n">
        <v>0</v>
      </c>
      <c r="R2125" s="222" t="n">
        <f aca="false">Q2125*H2125</f>
        <v>0</v>
      </c>
      <c r="S2125" s="222" t="n">
        <v>0</v>
      </c>
      <c r="T2125" s="223" t="n">
        <f aca="false">S2125*H2125</f>
        <v>0</v>
      </c>
      <c r="U2125" s="24"/>
      <c r="V2125" s="24"/>
      <c r="W2125" s="24"/>
      <c r="X2125" s="24"/>
      <c r="Y2125" s="24"/>
      <c r="Z2125" s="24"/>
      <c r="AA2125" s="24"/>
      <c r="AB2125" s="24"/>
      <c r="AC2125" s="24"/>
      <c r="AD2125" s="24"/>
      <c r="AE2125" s="24"/>
      <c r="AR2125" s="224" t="s">
        <v>2722</v>
      </c>
      <c r="AT2125" s="224" t="s">
        <v>148</v>
      </c>
      <c r="AU2125" s="224" t="s">
        <v>85</v>
      </c>
      <c r="AY2125" s="3" t="s">
        <v>146</v>
      </c>
      <c r="BE2125" s="225" t="n">
        <f aca="false">IF(N2125="základní",J2125,0)</f>
        <v>0</v>
      </c>
      <c r="BF2125" s="225" t="n">
        <f aca="false">IF(N2125="snížená",J2125,0)</f>
        <v>0</v>
      </c>
      <c r="BG2125" s="225" t="n">
        <f aca="false">IF(N2125="zákl. přenesená",J2125,0)</f>
        <v>0</v>
      </c>
      <c r="BH2125" s="225" t="n">
        <f aca="false">IF(N2125="sníž. přenesená",J2125,0)</f>
        <v>0</v>
      </c>
      <c r="BI2125" s="225" t="n">
        <f aca="false">IF(N2125="nulová",J2125,0)</f>
        <v>0</v>
      </c>
      <c r="BJ2125" s="3" t="s">
        <v>83</v>
      </c>
      <c r="BK2125" s="225" t="n">
        <f aca="false">ROUND(I2125*H2125,2)</f>
        <v>0</v>
      </c>
      <c r="BL2125" s="3" t="s">
        <v>2722</v>
      </c>
      <c r="BM2125" s="224" t="s">
        <v>2731</v>
      </c>
    </row>
    <row r="2126" s="195" customFormat="true" ht="22.8" hidden="false" customHeight="true" outlineLevel="0" collapsed="false">
      <c r="B2126" s="196"/>
      <c r="C2126" s="197"/>
      <c r="D2126" s="198" t="s">
        <v>74</v>
      </c>
      <c r="E2126" s="210" t="s">
        <v>2732</v>
      </c>
      <c r="F2126" s="210" t="s">
        <v>2733</v>
      </c>
      <c r="G2126" s="197"/>
      <c r="H2126" s="197"/>
      <c r="I2126" s="200"/>
      <c r="J2126" s="211" t="n">
        <f aca="false">BK2126</f>
        <v>0</v>
      </c>
      <c r="K2126" s="197"/>
      <c r="L2126" s="202"/>
      <c r="M2126" s="203"/>
      <c r="N2126" s="204"/>
      <c r="O2126" s="204"/>
      <c r="P2126" s="205" t="n">
        <f aca="false">P2127</f>
        <v>0</v>
      </c>
      <c r="Q2126" s="204"/>
      <c r="R2126" s="205" t="n">
        <f aca="false">R2127</f>
        <v>0</v>
      </c>
      <c r="S2126" s="204"/>
      <c r="T2126" s="206" t="n">
        <f aca="false">T2127</f>
        <v>0</v>
      </c>
      <c r="AR2126" s="207" t="s">
        <v>170</v>
      </c>
      <c r="AT2126" s="208" t="s">
        <v>74</v>
      </c>
      <c r="AU2126" s="208" t="s">
        <v>83</v>
      </c>
      <c r="AY2126" s="207" t="s">
        <v>146</v>
      </c>
      <c r="BK2126" s="209" t="n">
        <f aca="false">BK2127</f>
        <v>0</v>
      </c>
    </row>
    <row r="2127" s="31" customFormat="true" ht="14.4" hidden="false" customHeight="true" outlineLevel="0" collapsed="false">
      <c r="A2127" s="24"/>
      <c r="B2127" s="25"/>
      <c r="C2127" s="212" t="s">
        <v>2734</v>
      </c>
      <c r="D2127" s="212" t="s">
        <v>148</v>
      </c>
      <c r="E2127" s="213" t="s">
        <v>2735</v>
      </c>
      <c r="F2127" s="214" t="s">
        <v>2733</v>
      </c>
      <c r="G2127" s="215" t="s">
        <v>1702</v>
      </c>
      <c r="H2127" s="274"/>
      <c r="I2127" s="217"/>
      <c r="J2127" s="218" t="n">
        <f aca="false">ROUND(I2127*H2127,2)</f>
        <v>0</v>
      </c>
      <c r="K2127" s="219"/>
      <c r="L2127" s="30"/>
      <c r="M2127" s="220"/>
      <c r="N2127" s="221" t="s">
        <v>40</v>
      </c>
      <c r="O2127" s="74"/>
      <c r="P2127" s="222" t="n">
        <f aca="false">O2127*H2127</f>
        <v>0</v>
      </c>
      <c r="Q2127" s="222" t="n">
        <v>0</v>
      </c>
      <c r="R2127" s="222" t="n">
        <f aca="false">Q2127*H2127</f>
        <v>0</v>
      </c>
      <c r="S2127" s="222" t="n">
        <v>0</v>
      </c>
      <c r="T2127" s="223" t="n">
        <f aca="false">S2127*H2127</f>
        <v>0</v>
      </c>
      <c r="U2127" s="24"/>
      <c r="V2127" s="24"/>
      <c r="W2127" s="24"/>
      <c r="X2127" s="24"/>
      <c r="Y2127" s="24"/>
      <c r="Z2127" s="24"/>
      <c r="AA2127" s="24"/>
      <c r="AB2127" s="24"/>
      <c r="AC2127" s="24"/>
      <c r="AD2127" s="24"/>
      <c r="AE2127" s="24"/>
      <c r="AR2127" s="224" t="s">
        <v>2722</v>
      </c>
      <c r="AT2127" s="224" t="s">
        <v>148</v>
      </c>
      <c r="AU2127" s="224" t="s">
        <v>85</v>
      </c>
      <c r="AY2127" s="3" t="s">
        <v>146</v>
      </c>
      <c r="BE2127" s="225" t="n">
        <f aca="false">IF(N2127="základní",J2127,0)</f>
        <v>0</v>
      </c>
      <c r="BF2127" s="225" t="n">
        <f aca="false">IF(N2127="snížená",J2127,0)</f>
        <v>0</v>
      </c>
      <c r="BG2127" s="225" t="n">
        <f aca="false">IF(N2127="zákl. přenesená",J2127,0)</f>
        <v>0</v>
      </c>
      <c r="BH2127" s="225" t="n">
        <f aca="false">IF(N2127="sníž. přenesená",J2127,0)</f>
        <v>0</v>
      </c>
      <c r="BI2127" s="225" t="n">
        <f aca="false">IF(N2127="nulová",J2127,0)</f>
        <v>0</v>
      </c>
      <c r="BJ2127" s="3" t="s">
        <v>83</v>
      </c>
      <c r="BK2127" s="225" t="n">
        <f aca="false">ROUND(I2127*H2127,2)</f>
        <v>0</v>
      </c>
      <c r="BL2127" s="3" t="s">
        <v>2722</v>
      </c>
      <c r="BM2127" s="224" t="s">
        <v>2736</v>
      </c>
    </row>
    <row r="2128" s="195" customFormat="true" ht="22.8" hidden="false" customHeight="true" outlineLevel="0" collapsed="false">
      <c r="B2128" s="196"/>
      <c r="C2128" s="197"/>
      <c r="D2128" s="198" t="s">
        <v>74</v>
      </c>
      <c r="E2128" s="210" t="s">
        <v>2737</v>
      </c>
      <c r="F2128" s="210" t="s">
        <v>2738</v>
      </c>
      <c r="G2128" s="197"/>
      <c r="H2128" s="197"/>
      <c r="I2128" s="200"/>
      <c r="J2128" s="211" t="n">
        <f aca="false">BK2128</f>
        <v>0</v>
      </c>
      <c r="K2128" s="197"/>
      <c r="L2128" s="202"/>
      <c r="M2128" s="203"/>
      <c r="N2128" s="204"/>
      <c r="O2128" s="204"/>
      <c r="P2128" s="205" t="n">
        <f aca="false">P2129</f>
        <v>0</v>
      </c>
      <c r="Q2128" s="204"/>
      <c r="R2128" s="205" t="n">
        <f aca="false">R2129</f>
        <v>0</v>
      </c>
      <c r="S2128" s="204"/>
      <c r="T2128" s="206" t="n">
        <f aca="false">T2129</f>
        <v>0</v>
      </c>
      <c r="AR2128" s="207" t="s">
        <v>170</v>
      </c>
      <c r="AT2128" s="208" t="s">
        <v>74</v>
      </c>
      <c r="AU2128" s="208" t="s">
        <v>83</v>
      </c>
      <c r="AY2128" s="207" t="s">
        <v>146</v>
      </c>
      <c r="BK2128" s="209" t="n">
        <f aca="false">BK2129</f>
        <v>0</v>
      </c>
    </row>
    <row r="2129" s="31" customFormat="true" ht="14.4" hidden="false" customHeight="true" outlineLevel="0" collapsed="false">
      <c r="A2129" s="24"/>
      <c r="B2129" s="25"/>
      <c r="C2129" s="212" t="s">
        <v>2739</v>
      </c>
      <c r="D2129" s="212" t="s">
        <v>148</v>
      </c>
      <c r="E2129" s="213" t="s">
        <v>2740</v>
      </c>
      <c r="F2129" s="214" t="s">
        <v>2741</v>
      </c>
      <c r="G2129" s="215" t="s">
        <v>1618</v>
      </c>
      <c r="H2129" s="216" t="n">
        <v>1</v>
      </c>
      <c r="I2129" s="217"/>
      <c r="J2129" s="218" t="n">
        <f aca="false">ROUND(I2129*H2129,2)</f>
        <v>0</v>
      </c>
      <c r="K2129" s="219"/>
      <c r="L2129" s="30"/>
      <c r="M2129" s="220"/>
      <c r="N2129" s="221" t="s">
        <v>40</v>
      </c>
      <c r="O2129" s="74"/>
      <c r="P2129" s="222" t="n">
        <f aca="false">O2129*H2129</f>
        <v>0</v>
      </c>
      <c r="Q2129" s="222" t="n">
        <v>0</v>
      </c>
      <c r="R2129" s="222" t="n">
        <f aca="false">Q2129*H2129</f>
        <v>0</v>
      </c>
      <c r="S2129" s="222" t="n">
        <v>0</v>
      </c>
      <c r="T2129" s="223" t="n">
        <f aca="false">S2129*H2129</f>
        <v>0</v>
      </c>
      <c r="U2129" s="24"/>
      <c r="V2129" s="24"/>
      <c r="W2129" s="24"/>
      <c r="X2129" s="24"/>
      <c r="Y2129" s="24"/>
      <c r="Z2129" s="24"/>
      <c r="AA2129" s="24"/>
      <c r="AB2129" s="24"/>
      <c r="AC2129" s="24"/>
      <c r="AD2129" s="24"/>
      <c r="AE2129" s="24"/>
      <c r="AR2129" s="224" t="s">
        <v>2722</v>
      </c>
      <c r="AT2129" s="224" t="s">
        <v>148</v>
      </c>
      <c r="AU2129" s="224" t="s">
        <v>85</v>
      </c>
      <c r="AY2129" s="3" t="s">
        <v>146</v>
      </c>
      <c r="BE2129" s="225" t="n">
        <f aca="false">IF(N2129="základní",J2129,0)</f>
        <v>0</v>
      </c>
      <c r="BF2129" s="225" t="n">
        <f aca="false">IF(N2129="snížená",J2129,0)</f>
        <v>0</v>
      </c>
      <c r="BG2129" s="225" t="n">
        <f aca="false">IF(N2129="zákl. přenesená",J2129,0)</f>
        <v>0</v>
      </c>
      <c r="BH2129" s="225" t="n">
        <f aca="false">IF(N2129="sníž. přenesená",J2129,0)</f>
        <v>0</v>
      </c>
      <c r="BI2129" s="225" t="n">
        <f aca="false">IF(N2129="nulová",J2129,0)</f>
        <v>0</v>
      </c>
      <c r="BJ2129" s="3" t="s">
        <v>83</v>
      </c>
      <c r="BK2129" s="225" t="n">
        <f aca="false">ROUND(I2129*H2129,2)</f>
        <v>0</v>
      </c>
      <c r="BL2129" s="3" t="s">
        <v>2722</v>
      </c>
      <c r="BM2129" s="224" t="s">
        <v>2742</v>
      </c>
    </row>
    <row r="2130" s="195" customFormat="true" ht="22.8" hidden="false" customHeight="true" outlineLevel="0" collapsed="false">
      <c r="B2130" s="196"/>
      <c r="C2130" s="197"/>
      <c r="D2130" s="198" t="s">
        <v>74</v>
      </c>
      <c r="E2130" s="210" t="s">
        <v>2743</v>
      </c>
      <c r="F2130" s="210" t="s">
        <v>2744</v>
      </c>
      <c r="G2130" s="197"/>
      <c r="H2130" s="197"/>
      <c r="I2130" s="200"/>
      <c r="J2130" s="211" t="n">
        <f aca="false">BK2130</f>
        <v>0</v>
      </c>
      <c r="K2130" s="197"/>
      <c r="L2130" s="202"/>
      <c r="M2130" s="203"/>
      <c r="N2130" s="204"/>
      <c r="O2130" s="204"/>
      <c r="P2130" s="205" t="n">
        <f aca="false">P2131</f>
        <v>0</v>
      </c>
      <c r="Q2130" s="204"/>
      <c r="R2130" s="205" t="n">
        <f aca="false">R2131</f>
        <v>0</v>
      </c>
      <c r="S2130" s="204"/>
      <c r="T2130" s="206" t="n">
        <f aca="false">T2131</f>
        <v>0</v>
      </c>
      <c r="AR2130" s="207" t="s">
        <v>170</v>
      </c>
      <c r="AT2130" s="208" t="s">
        <v>74</v>
      </c>
      <c r="AU2130" s="208" t="s">
        <v>83</v>
      </c>
      <c r="AY2130" s="207" t="s">
        <v>146</v>
      </c>
      <c r="BK2130" s="209" t="n">
        <f aca="false">BK2131</f>
        <v>0</v>
      </c>
    </row>
    <row r="2131" s="31" customFormat="true" ht="14.4" hidden="false" customHeight="true" outlineLevel="0" collapsed="false">
      <c r="A2131" s="24"/>
      <c r="B2131" s="25"/>
      <c r="C2131" s="212" t="s">
        <v>2745</v>
      </c>
      <c r="D2131" s="212" t="s">
        <v>148</v>
      </c>
      <c r="E2131" s="213" t="s">
        <v>2746</v>
      </c>
      <c r="F2131" s="214" t="s">
        <v>2747</v>
      </c>
      <c r="G2131" s="215" t="s">
        <v>1618</v>
      </c>
      <c r="H2131" s="216" t="n">
        <v>1</v>
      </c>
      <c r="I2131" s="217"/>
      <c r="J2131" s="218" t="n">
        <f aca="false">ROUND(I2131*H2131,2)</f>
        <v>0</v>
      </c>
      <c r="K2131" s="219"/>
      <c r="L2131" s="30"/>
      <c r="M2131" s="275"/>
      <c r="N2131" s="276" t="s">
        <v>40</v>
      </c>
      <c r="O2131" s="277"/>
      <c r="P2131" s="278" t="n">
        <f aca="false">O2131*H2131</f>
        <v>0</v>
      </c>
      <c r="Q2131" s="278" t="n">
        <v>0</v>
      </c>
      <c r="R2131" s="278" t="n">
        <f aca="false">Q2131*H2131</f>
        <v>0</v>
      </c>
      <c r="S2131" s="278" t="n">
        <v>0</v>
      </c>
      <c r="T2131" s="279" t="n">
        <f aca="false">S2131*H2131</f>
        <v>0</v>
      </c>
      <c r="U2131" s="24"/>
      <c r="V2131" s="24"/>
      <c r="W2131" s="24"/>
      <c r="X2131" s="24"/>
      <c r="Y2131" s="24"/>
      <c r="Z2131" s="24"/>
      <c r="AA2131" s="24"/>
      <c r="AB2131" s="24"/>
      <c r="AC2131" s="24"/>
      <c r="AD2131" s="24"/>
      <c r="AE2131" s="24"/>
      <c r="AR2131" s="224" t="s">
        <v>2722</v>
      </c>
      <c r="AT2131" s="224" t="s">
        <v>148</v>
      </c>
      <c r="AU2131" s="224" t="s">
        <v>85</v>
      </c>
      <c r="AY2131" s="3" t="s">
        <v>146</v>
      </c>
      <c r="BE2131" s="225" t="n">
        <f aca="false">IF(N2131="základní",J2131,0)</f>
        <v>0</v>
      </c>
      <c r="BF2131" s="225" t="n">
        <f aca="false">IF(N2131="snížená",J2131,0)</f>
        <v>0</v>
      </c>
      <c r="BG2131" s="225" t="n">
        <f aca="false">IF(N2131="zákl. přenesená",J2131,0)</f>
        <v>0</v>
      </c>
      <c r="BH2131" s="225" t="n">
        <f aca="false">IF(N2131="sníž. přenesená",J2131,0)</f>
        <v>0</v>
      </c>
      <c r="BI2131" s="225" t="n">
        <f aca="false">IF(N2131="nulová",J2131,0)</f>
        <v>0</v>
      </c>
      <c r="BJ2131" s="3" t="s">
        <v>83</v>
      </c>
      <c r="BK2131" s="225" t="n">
        <f aca="false">ROUND(I2131*H2131,2)</f>
        <v>0</v>
      </c>
      <c r="BL2131" s="3" t="s">
        <v>2722</v>
      </c>
      <c r="BM2131" s="224" t="s">
        <v>2748</v>
      </c>
    </row>
    <row r="2132" s="31" customFormat="true" ht="6.95" hidden="false" customHeight="true" outlineLevel="0" collapsed="false">
      <c r="A2132" s="24"/>
      <c r="B2132" s="52"/>
      <c r="C2132" s="53"/>
      <c r="D2132" s="53"/>
      <c r="E2132" s="53"/>
      <c r="F2132" s="53"/>
      <c r="G2132" s="53"/>
      <c r="H2132" s="53"/>
      <c r="I2132" s="53"/>
      <c r="J2132" s="53"/>
      <c r="K2132" s="53"/>
      <c r="L2132" s="30"/>
      <c r="M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  <c r="Z2132" s="24"/>
      <c r="AA2132" s="24"/>
      <c r="AB2132" s="24"/>
      <c r="AC2132" s="24"/>
      <c r="AD2132" s="24"/>
      <c r="AE2132" s="24"/>
    </row>
  </sheetData>
  <sheetProtection algorithmName="SHA-512" hashValue="7kU4XEvP1FfUzXvj58HjqmGkwf03a4uPteORm8wplKJ9VsLGm/pzFWmGmFnCnlEOJG3Ky/6XBrY6Bqih/W4sVw==" saltValue="TRB3ztZhhMqkcIMlQdg1H3JOIq9vvb7XYxMXDEGfj37H8713sn6am3zDScCoGfhupUXN2mLs5xw2LBiH6xpU1A==" spinCount="100000" sheet="true" password="cc35" objects="true" scenarios="true" formatColumns="false" formatRows="false" autoFilter="false"/>
  <autoFilter ref="C150:K2131"/>
  <mergeCells count="9">
    <mergeCell ref="L2:V2"/>
    <mergeCell ref="E7:H7"/>
    <mergeCell ref="E9:H9"/>
    <mergeCell ref="E18:H18"/>
    <mergeCell ref="E27:H27"/>
    <mergeCell ref="E85:H85"/>
    <mergeCell ref="E87:H87"/>
    <mergeCell ref="E141:H141"/>
    <mergeCell ref="E143:H143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2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1.5"/>
    <col collapsed="false" customWidth="true" hidden="false" outlineLevel="0" max="10" min="9" style="0" width="20.15"/>
    <col collapsed="false" customWidth="true" hidden="true" outlineLevel="0" max="11" min="11" style="0" width="20.15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87</v>
      </c>
    </row>
    <row r="3" customFormat="false" ht="6.95" hidden="false" customHeight="true" outlineLevel="0" collapsed="false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6"/>
      <c r="AT3" s="3" t="s">
        <v>85</v>
      </c>
    </row>
    <row r="4" customFormat="false" ht="24.95" hidden="false" customHeight="true" outlineLevel="0" collapsed="false">
      <c r="B4" s="6"/>
      <c r="D4" s="122" t="s">
        <v>88</v>
      </c>
      <c r="L4" s="6"/>
      <c r="M4" s="123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24" t="s">
        <v>15</v>
      </c>
      <c r="L6" s="6"/>
    </row>
    <row r="7" customFormat="false" ht="16.5" hidden="false" customHeight="true" outlineLevel="0" collapsed="false">
      <c r="B7" s="6"/>
      <c r="E7" s="125" t="str">
        <f aca="false">'Rekapitulace stavby'!K6</f>
        <v>PŘÍSTAVBA KOMUNITNÍHO CENTRA LUKÁŠ, Trávníčkova 1746,Praha 5</v>
      </c>
      <c r="F7" s="125"/>
      <c r="G7" s="125"/>
      <c r="H7" s="125"/>
      <c r="L7" s="6"/>
    </row>
    <row r="8" s="31" customFormat="true" ht="12" hidden="false" customHeight="true" outlineLevel="0" collapsed="false">
      <c r="A8" s="24"/>
      <c r="B8" s="30"/>
      <c r="C8" s="24"/>
      <c r="D8" s="124" t="s">
        <v>89</v>
      </c>
      <c r="E8" s="24"/>
      <c r="F8" s="24"/>
      <c r="G8" s="24"/>
      <c r="H8" s="24"/>
      <c r="I8" s="24"/>
      <c r="J8" s="24"/>
      <c r="K8" s="24"/>
      <c r="L8" s="4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26" t="s">
        <v>2749</v>
      </c>
      <c r="F9" s="126"/>
      <c r="G9" s="126"/>
      <c r="H9" s="126"/>
      <c r="I9" s="24"/>
      <c r="J9" s="24"/>
      <c r="K9" s="24"/>
      <c r="L9" s="4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4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24" t="s">
        <v>17</v>
      </c>
      <c r="E11" s="24"/>
      <c r="F11" s="127"/>
      <c r="G11" s="24"/>
      <c r="H11" s="24"/>
      <c r="I11" s="124" t="s">
        <v>18</v>
      </c>
      <c r="J11" s="127"/>
      <c r="K11" s="24"/>
      <c r="L11" s="4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24" t="s">
        <v>19</v>
      </c>
      <c r="E12" s="24"/>
      <c r="F12" s="127" t="s">
        <v>20</v>
      </c>
      <c r="G12" s="24"/>
      <c r="H12" s="24"/>
      <c r="I12" s="124" t="s">
        <v>21</v>
      </c>
      <c r="J12" s="128" t="str">
        <f aca="false">'Rekapitulace stavby'!AN8</f>
        <v>11. 9. 2020</v>
      </c>
      <c r="K12" s="24"/>
      <c r="L12" s="4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4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24" t="s">
        <v>23</v>
      </c>
      <c r="E14" s="24"/>
      <c r="F14" s="24"/>
      <c r="G14" s="24"/>
      <c r="H14" s="24"/>
      <c r="I14" s="124" t="s">
        <v>24</v>
      </c>
      <c r="J14" s="127"/>
      <c r="K14" s="24"/>
      <c r="L14" s="4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27" t="s">
        <v>25</v>
      </c>
      <c r="F15" s="24"/>
      <c r="G15" s="24"/>
      <c r="H15" s="24"/>
      <c r="I15" s="124" t="s">
        <v>26</v>
      </c>
      <c r="J15" s="127"/>
      <c r="K15" s="24"/>
      <c r="L15" s="4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4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24" t="s">
        <v>27</v>
      </c>
      <c r="E17" s="24"/>
      <c r="F17" s="24"/>
      <c r="G17" s="24"/>
      <c r="H17" s="24"/>
      <c r="I17" s="124" t="s">
        <v>24</v>
      </c>
      <c r="J17" s="19" t="str">
        <f aca="false">'Rekapitulace stavby'!AN13</f>
        <v>Vyplň údaj</v>
      </c>
      <c r="K17" s="24"/>
      <c r="L17" s="4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29" t="str">
        <f aca="false">'Rekapitulace stavby'!E14</f>
        <v>Vyplň údaj</v>
      </c>
      <c r="F18" s="129"/>
      <c r="G18" s="129"/>
      <c r="H18" s="129"/>
      <c r="I18" s="124" t="s">
        <v>26</v>
      </c>
      <c r="J18" s="19" t="str">
        <f aca="false">'Rekapitulace stavby'!AN14</f>
        <v>Vyplň údaj</v>
      </c>
      <c r="K18" s="24"/>
      <c r="L18" s="4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4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24" t="s">
        <v>29</v>
      </c>
      <c r="E20" s="24"/>
      <c r="F20" s="24"/>
      <c r="G20" s="24"/>
      <c r="H20" s="24"/>
      <c r="I20" s="124" t="s">
        <v>24</v>
      </c>
      <c r="J20" s="127"/>
      <c r="K20" s="24"/>
      <c r="L20" s="4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27" t="s">
        <v>30</v>
      </c>
      <c r="F21" s="24"/>
      <c r="G21" s="24"/>
      <c r="H21" s="24"/>
      <c r="I21" s="124" t="s">
        <v>26</v>
      </c>
      <c r="J21" s="127"/>
      <c r="K21" s="24"/>
      <c r="L21" s="4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4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24" t="s">
        <v>32</v>
      </c>
      <c r="E23" s="24"/>
      <c r="F23" s="24"/>
      <c r="G23" s="24"/>
      <c r="H23" s="24"/>
      <c r="I23" s="124" t="s">
        <v>24</v>
      </c>
      <c r="J23" s="127" t="str">
        <f aca="false">IF('Rekapitulace stavby'!AN19="","",'Rekapitulace stavby'!AN19)</f>
        <v/>
      </c>
      <c r="K23" s="24"/>
      <c r="L23" s="4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27" t="str">
        <f aca="false">IF('Rekapitulace stavby'!E20="","",'Rekapitulace stavby'!E20)</f>
        <v> </v>
      </c>
      <c r="F24" s="24"/>
      <c r="G24" s="24"/>
      <c r="H24" s="24"/>
      <c r="I24" s="124" t="s">
        <v>26</v>
      </c>
      <c r="J24" s="127" t="str">
        <f aca="false">IF('Rekapitulace stavby'!AN20="","",'Rekapitulace stavby'!AN20)</f>
        <v/>
      </c>
      <c r="K24" s="24"/>
      <c r="L24" s="4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49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24" t="s">
        <v>34</v>
      </c>
      <c r="E26" s="24"/>
      <c r="F26" s="24"/>
      <c r="G26" s="24"/>
      <c r="H26" s="24"/>
      <c r="I26" s="24"/>
      <c r="J26" s="24"/>
      <c r="K26" s="24"/>
      <c r="L26" s="4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34" customFormat="true" ht="16.5" hidden="false" customHeight="true" outlineLevel="0" collapsed="false">
      <c r="A27" s="130"/>
      <c r="B27" s="131"/>
      <c r="C27" s="130"/>
      <c r="D27" s="130"/>
      <c r="E27" s="132"/>
      <c r="F27" s="132"/>
      <c r="G27" s="132"/>
      <c r="H27" s="132"/>
      <c r="I27" s="130"/>
      <c r="J27" s="130"/>
      <c r="K27" s="130"/>
      <c r="L27" s="133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4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35"/>
      <c r="E29" s="135"/>
      <c r="F29" s="135"/>
      <c r="G29" s="135"/>
      <c r="H29" s="135"/>
      <c r="I29" s="135"/>
      <c r="J29" s="135"/>
      <c r="K29" s="135"/>
      <c r="L29" s="4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36" t="s">
        <v>35</v>
      </c>
      <c r="E30" s="24"/>
      <c r="F30" s="24"/>
      <c r="G30" s="24"/>
      <c r="H30" s="24"/>
      <c r="I30" s="24"/>
      <c r="J30" s="137" t="n">
        <f aca="false">ROUND(J127, 2)</f>
        <v>0</v>
      </c>
      <c r="K30" s="24"/>
      <c r="L30" s="4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35"/>
      <c r="E31" s="135"/>
      <c r="F31" s="135"/>
      <c r="G31" s="135"/>
      <c r="H31" s="135"/>
      <c r="I31" s="135"/>
      <c r="J31" s="135"/>
      <c r="K31" s="135"/>
      <c r="L31" s="4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38" t="s">
        <v>37</v>
      </c>
      <c r="G32" s="24"/>
      <c r="H32" s="24"/>
      <c r="I32" s="138" t="s">
        <v>36</v>
      </c>
      <c r="J32" s="138" t="s">
        <v>38</v>
      </c>
      <c r="K32" s="24"/>
      <c r="L32" s="4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39" t="s">
        <v>39</v>
      </c>
      <c r="E33" s="124" t="s">
        <v>40</v>
      </c>
      <c r="F33" s="140" t="n">
        <f aca="false">ROUND((SUM(BE127:BE231)),  2)</f>
        <v>0</v>
      </c>
      <c r="G33" s="24"/>
      <c r="H33" s="24"/>
      <c r="I33" s="141" t="n">
        <v>0.21</v>
      </c>
      <c r="J33" s="140" t="n">
        <f aca="false">ROUND(((SUM(BE127:BE231))*I33),  2)</f>
        <v>0</v>
      </c>
      <c r="K33" s="24"/>
      <c r="L33" s="4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24" t="s">
        <v>41</v>
      </c>
      <c r="F34" s="140" t="n">
        <f aca="false">ROUND((SUM(BF127:BF231)),  2)</f>
        <v>0</v>
      </c>
      <c r="G34" s="24"/>
      <c r="H34" s="24"/>
      <c r="I34" s="141" t="n">
        <v>0.15</v>
      </c>
      <c r="J34" s="140" t="n">
        <f aca="false">ROUND(((SUM(BF127:BF231))*I34),  2)</f>
        <v>0</v>
      </c>
      <c r="K34" s="24"/>
      <c r="L34" s="4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24" t="s">
        <v>42</v>
      </c>
      <c r="F35" s="140" t="n">
        <f aca="false">ROUND((SUM(BG127:BG231)),  2)</f>
        <v>0</v>
      </c>
      <c r="G35" s="24"/>
      <c r="H35" s="24"/>
      <c r="I35" s="141" t="n">
        <v>0.21</v>
      </c>
      <c r="J35" s="140" t="n">
        <f aca="false">0</f>
        <v>0</v>
      </c>
      <c r="K35" s="24"/>
      <c r="L35" s="4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24" t="s">
        <v>43</v>
      </c>
      <c r="F36" s="140" t="n">
        <f aca="false">ROUND((SUM(BH127:BH231)),  2)</f>
        <v>0</v>
      </c>
      <c r="G36" s="24"/>
      <c r="H36" s="24"/>
      <c r="I36" s="141" t="n">
        <v>0.15</v>
      </c>
      <c r="J36" s="140" t="n">
        <f aca="false">0</f>
        <v>0</v>
      </c>
      <c r="K36" s="24"/>
      <c r="L36" s="4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24" t="s">
        <v>44</v>
      </c>
      <c r="F37" s="140" t="n">
        <f aca="false">ROUND((SUM(BI127:BI231)),  2)</f>
        <v>0</v>
      </c>
      <c r="G37" s="24"/>
      <c r="H37" s="24"/>
      <c r="I37" s="141" t="n">
        <v>0</v>
      </c>
      <c r="J37" s="140" t="n">
        <f aca="false">0</f>
        <v>0</v>
      </c>
      <c r="K37" s="24"/>
      <c r="L37" s="4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4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42"/>
      <c r="D39" s="143" t="s">
        <v>45</v>
      </c>
      <c r="E39" s="144"/>
      <c r="F39" s="144"/>
      <c r="G39" s="145" t="s">
        <v>46</v>
      </c>
      <c r="H39" s="146" t="s">
        <v>47</v>
      </c>
      <c r="I39" s="144"/>
      <c r="J39" s="147" t="n">
        <f aca="false">SUM(J30:J37)</f>
        <v>0</v>
      </c>
      <c r="K39" s="148"/>
      <c r="L39" s="49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30"/>
      <c r="C40" s="24"/>
      <c r="D40" s="24"/>
      <c r="E40" s="24"/>
      <c r="F40" s="24"/>
      <c r="G40" s="24"/>
      <c r="H40" s="24"/>
      <c r="I40" s="24"/>
      <c r="J40" s="24"/>
      <c r="K40" s="24"/>
      <c r="L40" s="49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31" customFormat="true" ht="14.4" hidden="false" customHeight="true" outlineLevel="0" collapsed="false">
      <c r="B50" s="49"/>
      <c r="D50" s="149" t="s">
        <v>48</v>
      </c>
      <c r="E50" s="150"/>
      <c r="F50" s="150"/>
      <c r="G50" s="149" t="s">
        <v>49</v>
      </c>
      <c r="H50" s="150"/>
      <c r="I50" s="150"/>
      <c r="J50" s="150"/>
      <c r="K50" s="150"/>
      <c r="L50" s="4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31" customFormat="true" ht="12.8" hidden="false" customHeight="false" outlineLevel="0" collapsed="false">
      <c r="A61" s="24"/>
      <c r="B61" s="30"/>
      <c r="C61" s="24"/>
      <c r="D61" s="151" t="s">
        <v>50</v>
      </c>
      <c r="E61" s="152"/>
      <c r="F61" s="153" t="s">
        <v>51</v>
      </c>
      <c r="G61" s="151" t="s">
        <v>50</v>
      </c>
      <c r="H61" s="152"/>
      <c r="I61" s="152"/>
      <c r="J61" s="154" t="s">
        <v>51</v>
      </c>
      <c r="K61" s="152"/>
      <c r="L61" s="49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31" customFormat="true" ht="12.8" hidden="false" customHeight="false" outlineLevel="0" collapsed="false">
      <c r="A65" s="24"/>
      <c r="B65" s="30"/>
      <c r="C65" s="24"/>
      <c r="D65" s="149" t="s">
        <v>52</v>
      </c>
      <c r="E65" s="155"/>
      <c r="F65" s="155"/>
      <c r="G65" s="149" t="s">
        <v>53</v>
      </c>
      <c r="H65" s="155"/>
      <c r="I65" s="155"/>
      <c r="J65" s="155"/>
      <c r="K65" s="155"/>
      <c r="L65" s="4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31" customFormat="true" ht="12.8" hidden="false" customHeight="false" outlineLevel="0" collapsed="false">
      <c r="A76" s="24"/>
      <c r="B76" s="30"/>
      <c r="C76" s="24"/>
      <c r="D76" s="151" t="s">
        <v>50</v>
      </c>
      <c r="E76" s="152"/>
      <c r="F76" s="153" t="s">
        <v>51</v>
      </c>
      <c r="G76" s="151" t="s">
        <v>50</v>
      </c>
      <c r="H76" s="152"/>
      <c r="I76" s="152"/>
      <c r="J76" s="154" t="s">
        <v>51</v>
      </c>
      <c r="K76" s="152"/>
      <c r="L76" s="4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4.4" hidden="false" customHeight="true" outlineLevel="0" collapsed="false">
      <c r="A77" s="24"/>
      <c r="B77" s="156"/>
      <c r="C77" s="157"/>
      <c r="D77" s="157"/>
      <c r="E77" s="157"/>
      <c r="F77" s="157"/>
      <c r="G77" s="157"/>
      <c r="H77" s="157"/>
      <c r="I77" s="157"/>
      <c r="J77" s="157"/>
      <c r="K77" s="157"/>
      <c r="L77" s="4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81" s="31" customFormat="true" ht="6.95" hidden="false" customHeight="true" outlineLevel="0" collapsed="false">
      <c r="A81" s="24"/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4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24.95" hidden="false" customHeight="true" outlineLevel="0" collapsed="false">
      <c r="A82" s="24"/>
      <c r="B82" s="25"/>
      <c r="C82" s="9" t="s">
        <v>91</v>
      </c>
      <c r="D82" s="26"/>
      <c r="E82" s="26"/>
      <c r="F82" s="26"/>
      <c r="G82" s="26"/>
      <c r="H82" s="26"/>
      <c r="I82" s="26"/>
      <c r="J82" s="26"/>
      <c r="K82" s="26"/>
      <c r="L82" s="4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4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31" customFormat="true" ht="12" hidden="false" customHeight="true" outlineLevel="0" collapsed="false">
      <c r="A84" s="24"/>
      <c r="B84" s="25"/>
      <c r="C84" s="17" t="s">
        <v>15</v>
      </c>
      <c r="D84" s="26"/>
      <c r="E84" s="26"/>
      <c r="F84" s="26"/>
      <c r="G84" s="26"/>
      <c r="H84" s="26"/>
      <c r="I84" s="26"/>
      <c r="J84" s="26"/>
      <c r="K84" s="26"/>
      <c r="L84" s="49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31" customFormat="true" ht="16.5" hidden="false" customHeight="true" outlineLevel="0" collapsed="false">
      <c r="A85" s="24"/>
      <c r="B85" s="25"/>
      <c r="C85" s="26"/>
      <c r="D85" s="26"/>
      <c r="E85" s="160" t="str">
        <f aca="false">E7</f>
        <v>PŘÍSTAVBA KOMUNITNÍHO CENTRA LUKÁŠ, Trávníčkova 1746,Praha 5</v>
      </c>
      <c r="F85" s="160"/>
      <c r="G85" s="160"/>
      <c r="H85" s="160"/>
      <c r="I85" s="26"/>
      <c r="J85" s="26"/>
      <c r="K85" s="26"/>
      <c r="L85" s="49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31" customFormat="true" ht="12" hidden="false" customHeight="true" outlineLevel="0" collapsed="false">
      <c r="A86" s="24"/>
      <c r="B86" s="25"/>
      <c r="C86" s="17" t="s">
        <v>89</v>
      </c>
      <c r="D86" s="26"/>
      <c r="E86" s="26"/>
      <c r="F86" s="26"/>
      <c r="G86" s="26"/>
      <c r="H86" s="26"/>
      <c r="I86" s="26"/>
      <c r="J86" s="26"/>
      <c r="K86" s="26"/>
      <c r="L86" s="49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31" customFormat="true" ht="16.5" hidden="false" customHeight="true" outlineLevel="0" collapsed="false">
      <c r="A87" s="24"/>
      <c r="B87" s="25"/>
      <c r="C87" s="26"/>
      <c r="D87" s="26"/>
      <c r="E87" s="64" t="str">
        <f aca="false">E9</f>
        <v>Venkovní úpravy - Venkovní úpravy</v>
      </c>
      <c r="F87" s="64"/>
      <c r="G87" s="64"/>
      <c r="H87" s="64"/>
      <c r="I87" s="26"/>
      <c r="J87" s="26"/>
      <c r="K87" s="26"/>
      <c r="L87" s="49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49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="31" customFormat="true" ht="12" hidden="false" customHeight="true" outlineLevel="0" collapsed="false">
      <c r="A89" s="24"/>
      <c r="B89" s="25"/>
      <c r="C89" s="17" t="s">
        <v>19</v>
      </c>
      <c r="D89" s="26"/>
      <c r="E89" s="26"/>
      <c r="F89" s="18" t="str">
        <f aca="false">F12</f>
        <v>Trávníčkova 1746, Praha 5</v>
      </c>
      <c r="G89" s="26"/>
      <c r="H89" s="26"/>
      <c r="I89" s="17" t="s">
        <v>21</v>
      </c>
      <c r="J89" s="161" t="str">
        <f aca="false">IF(J12="","",J12)</f>
        <v>11. 9. 2020</v>
      </c>
      <c r="K89" s="26"/>
      <c r="L89" s="49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="31" customFormat="true" ht="6.95" hidden="false" customHeight="true" outlineLevel="0" collapsed="false">
      <c r="A90" s="24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49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="31" customFormat="true" ht="40.05" hidden="false" customHeight="true" outlineLevel="0" collapsed="false">
      <c r="A91" s="24"/>
      <c r="B91" s="25"/>
      <c r="C91" s="17" t="s">
        <v>23</v>
      </c>
      <c r="D91" s="26"/>
      <c r="E91" s="26"/>
      <c r="F91" s="18" t="str">
        <f aca="false">E15</f>
        <v>Městská část Praha 13,Sluneční nám.2580/13,Praha 5</v>
      </c>
      <c r="G91" s="26"/>
      <c r="H91" s="26"/>
      <c r="I91" s="17" t="s">
        <v>29</v>
      </c>
      <c r="J91" s="162" t="str">
        <f aca="false">E21</f>
        <v>IPROS s.r.o. Tyršova 2076,256 01 Benešov</v>
      </c>
      <c r="K91" s="26"/>
      <c r="L91" s="49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="31" customFormat="true" ht="15.15" hidden="false" customHeight="true" outlineLevel="0" collapsed="false">
      <c r="A92" s="24"/>
      <c r="B92" s="25"/>
      <c r="C92" s="17" t="s">
        <v>27</v>
      </c>
      <c r="D92" s="26"/>
      <c r="E92" s="26"/>
      <c r="F92" s="18" t="str">
        <f aca="false">IF(E18="","",E18)</f>
        <v>Vyplň údaj</v>
      </c>
      <c r="G92" s="26"/>
      <c r="H92" s="26"/>
      <c r="I92" s="17" t="s">
        <v>32</v>
      </c>
      <c r="J92" s="162" t="str">
        <f aca="false">E24</f>
        <v> </v>
      </c>
      <c r="K92" s="26"/>
      <c r="L92" s="49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="31" customFormat="true" ht="10.3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49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="31" customFormat="true" ht="29.3" hidden="false" customHeight="true" outlineLevel="0" collapsed="false">
      <c r="A94" s="24"/>
      <c r="B94" s="25"/>
      <c r="C94" s="163" t="s">
        <v>92</v>
      </c>
      <c r="D94" s="164"/>
      <c r="E94" s="164"/>
      <c r="F94" s="164"/>
      <c r="G94" s="164"/>
      <c r="H94" s="164"/>
      <c r="I94" s="164"/>
      <c r="J94" s="165" t="s">
        <v>93</v>
      </c>
      <c r="K94" s="164"/>
      <c r="L94" s="49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="31" customFormat="true" ht="10.3" hidden="false" customHeight="true" outlineLevel="0" collapsed="false">
      <c r="A95" s="24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49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="31" customFormat="true" ht="22.8" hidden="false" customHeight="true" outlineLevel="0" collapsed="false">
      <c r="A96" s="24"/>
      <c r="B96" s="25"/>
      <c r="C96" s="166" t="s">
        <v>94</v>
      </c>
      <c r="D96" s="26"/>
      <c r="E96" s="26"/>
      <c r="F96" s="26"/>
      <c r="G96" s="26"/>
      <c r="H96" s="26"/>
      <c r="I96" s="26"/>
      <c r="J96" s="167" t="n">
        <f aca="false">J127</f>
        <v>0</v>
      </c>
      <c r="K96" s="26"/>
      <c r="L96" s="49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U96" s="3" t="s">
        <v>95</v>
      </c>
    </row>
    <row r="97" s="168" customFormat="true" ht="24.95" hidden="false" customHeight="true" outlineLevel="0" collapsed="false">
      <c r="B97" s="169"/>
      <c r="C97" s="170"/>
      <c r="D97" s="171" t="s">
        <v>96</v>
      </c>
      <c r="E97" s="172"/>
      <c r="F97" s="172"/>
      <c r="G97" s="172"/>
      <c r="H97" s="172"/>
      <c r="I97" s="172"/>
      <c r="J97" s="173" t="n">
        <f aca="false">J128</f>
        <v>0</v>
      </c>
      <c r="K97" s="170"/>
      <c r="L97" s="174"/>
    </row>
    <row r="98" s="175" customFormat="true" ht="19.95" hidden="false" customHeight="true" outlineLevel="0" collapsed="false">
      <c r="B98" s="176"/>
      <c r="C98" s="177"/>
      <c r="D98" s="178" t="s">
        <v>97</v>
      </c>
      <c r="E98" s="179"/>
      <c r="F98" s="179"/>
      <c r="G98" s="179"/>
      <c r="H98" s="179"/>
      <c r="I98" s="179"/>
      <c r="J98" s="180" t="n">
        <f aca="false">J129</f>
        <v>0</v>
      </c>
      <c r="K98" s="177"/>
      <c r="L98" s="181"/>
    </row>
    <row r="99" s="175" customFormat="true" ht="19.95" hidden="false" customHeight="true" outlineLevel="0" collapsed="false">
      <c r="B99" s="176"/>
      <c r="C99" s="177"/>
      <c r="D99" s="178" t="s">
        <v>98</v>
      </c>
      <c r="E99" s="179"/>
      <c r="F99" s="179"/>
      <c r="G99" s="179"/>
      <c r="H99" s="179"/>
      <c r="I99" s="179"/>
      <c r="J99" s="180" t="n">
        <f aca="false">J160</f>
        <v>0</v>
      </c>
      <c r="K99" s="177"/>
      <c r="L99" s="181"/>
    </row>
    <row r="100" s="175" customFormat="true" ht="19.95" hidden="false" customHeight="true" outlineLevel="0" collapsed="false">
      <c r="B100" s="176"/>
      <c r="C100" s="177"/>
      <c r="D100" s="178" t="s">
        <v>99</v>
      </c>
      <c r="E100" s="179"/>
      <c r="F100" s="179"/>
      <c r="G100" s="179"/>
      <c r="H100" s="179"/>
      <c r="I100" s="179"/>
      <c r="J100" s="180" t="n">
        <f aca="false">J164</f>
        <v>0</v>
      </c>
      <c r="K100" s="177"/>
      <c r="L100" s="181"/>
    </row>
    <row r="101" s="175" customFormat="true" ht="19.95" hidden="false" customHeight="true" outlineLevel="0" collapsed="false">
      <c r="B101" s="176"/>
      <c r="C101" s="177"/>
      <c r="D101" s="178" t="s">
        <v>2750</v>
      </c>
      <c r="E101" s="179"/>
      <c r="F101" s="179"/>
      <c r="G101" s="179"/>
      <c r="H101" s="179"/>
      <c r="I101" s="179"/>
      <c r="J101" s="180" t="n">
        <f aca="false">J171</f>
        <v>0</v>
      </c>
      <c r="K101" s="177"/>
      <c r="L101" s="181"/>
    </row>
    <row r="102" s="175" customFormat="true" ht="19.95" hidden="false" customHeight="true" outlineLevel="0" collapsed="false">
      <c r="B102" s="176"/>
      <c r="C102" s="177"/>
      <c r="D102" s="178" t="s">
        <v>101</v>
      </c>
      <c r="E102" s="179"/>
      <c r="F102" s="179"/>
      <c r="G102" s="179"/>
      <c r="H102" s="179"/>
      <c r="I102" s="179"/>
      <c r="J102" s="180" t="n">
        <f aca="false">J182</f>
        <v>0</v>
      </c>
      <c r="K102" s="177"/>
      <c r="L102" s="181"/>
    </row>
    <row r="103" s="175" customFormat="true" ht="19.95" hidden="false" customHeight="true" outlineLevel="0" collapsed="false">
      <c r="B103" s="176"/>
      <c r="C103" s="177"/>
      <c r="D103" s="178" t="s">
        <v>102</v>
      </c>
      <c r="E103" s="179"/>
      <c r="F103" s="179"/>
      <c r="G103" s="179"/>
      <c r="H103" s="179"/>
      <c r="I103" s="179"/>
      <c r="J103" s="180" t="n">
        <f aca="false">J187</f>
        <v>0</v>
      </c>
      <c r="K103" s="177"/>
      <c r="L103" s="181"/>
    </row>
    <row r="104" s="175" customFormat="true" ht="19.95" hidden="false" customHeight="true" outlineLevel="0" collapsed="false">
      <c r="B104" s="176"/>
      <c r="C104" s="177"/>
      <c r="D104" s="178" t="s">
        <v>103</v>
      </c>
      <c r="E104" s="179"/>
      <c r="F104" s="179"/>
      <c r="G104" s="179"/>
      <c r="H104" s="179"/>
      <c r="I104" s="179"/>
      <c r="J104" s="180" t="n">
        <f aca="false">J220</f>
        <v>0</v>
      </c>
      <c r="K104" s="177"/>
      <c r="L104" s="181"/>
    </row>
    <row r="105" s="175" customFormat="true" ht="19.95" hidden="false" customHeight="true" outlineLevel="0" collapsed="false">
      <c r="B105" s="176"/>
      <c r="C105" s="177"/>
      <c r="D105" s="178" t="s">
        <v>104</v>
      </c>
      <c r="E105" s="179"/>
      <c r="F105" s="179"/>
      <c r="G105" s="179"/>
      <c r="H105" s="179"/>
      <c r="I105" s="179"/>
      <c r="J105" s="180" t="n">
        <f aca="false">J227</f>
        <v>0</v>
      </c>
      <c r="K105" s="177"/>
      <c r="L105" s="181"/>
    </row>
    <row r="106" s="168" customFormat="true" ht="24.95" hidden="false" customHeight="true" outlineLevel="0" collapsed="false">
      <c r="B106" s="169"/>
      <c r="C106" s="170"/>
      <c r="D106" s="171" t="s">
        <v>126</v>
      </c>
      <c r="E106" s="172"/>
      <c r="F106" s="172"/>
      <c r="G106" s="172"/>
      <c r="H106" s="172"/>
      <c r="I106" s="172"/>
      <c r="J106" s="173" t="n">
        <f aca="false">J229</f>
        <v>0</v>
      </c>
      <c r="K106" s="170"/>
      <c r="L106" s="174"/>
    </row>
    <row r="107" s="175" customFormat="true" ht="19.95" hidden="false" customHeight="true" outlineLevel="0" collapsed="false">
      <c r="B107" s="176"/>
      <c r="C107" s="177"/>
      <c r="D107" s="178" t="s">
        <v>128</v>
      </c>
      <c r="E107" s="179"/>
      <c r="F107" s="179"/>
      <c r="G107" s="179"/>
      <c r="H107" s="179"/>
      <c r="I107" s="179"/>
      <c r="J107" s="180" t="n">
        <f aca="false">J230</f>
        <v>0</v>
      </c>
      <c r="K107" s="177"/>
      <c r="L107" s="181"/>
    </row>
    <row r="108" s="31" customFormat="true" ht="21.85" hidden="false" customHeight="true" outlineLevel="0" collapsed="false">
      <c r="A108" s="24"/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49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="31" customFormat="true" ht="6.95" hidden="false" customHeight="true" outlineLevel="0" collapsed="false">
      <c r="A109" s="24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9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3" s="31" customFormat="true" ht="6.95" hidden="false" customHeight="true" outlineLevel="0" collapsed="false">
      <c r="A113" s="2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49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="31" customFormat="true" ht="24.95" hidden="false" customHeight="true" outlineLevel="0" collapsed="false">
      <c r="A114" s="24"/>
      <c r="B114" s="25"/>
      <c r="C114" s="9" t="s">
        <v>131</v>
      </c>
      <c r="D114" s="26"/>
      <c r="E114" s="26"/>
      <c r="F114" s="26"/>
      <c r="G114" s="26"/>
      <c r="H114" s="26"/>
      <c r="I114" s="26"/>
      <c r="J114" s="26"/>
      <c r="K114" s="26"/>
      <c r="L114" s="49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="31" customFormat="true" ht="6.95" hidden="false" customHeight="true" outlineLevel="0" collapsed="false">
      <c r="A115" s="24"/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49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="31" customFormat="true" ht="12" hidden="false" customHeight="true" outlineLevel="0" collapsed="false">
      <c r="A116" s="24"/>
      <c r="B116" s="25"/>
      <c r="C116" s="17" t="s">
        <v>15</v>
      </c>
      <c r="D116" s="26"/>
      <c r="E116" s="26"/>
      <c r="F116" s="26"/>
      <c r="G116" s="26"/>
      <c r="H116" s="26"/>
      <c r="I116" s="26"/>
      <c r="J116" s="26"/>
      <c r="K116" s="26"/>
      <c r="L116" s="49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="31" customFormat="true" ht="16.5" hidden="false" customHeight="true" outlineLevel="0" collapsed="false">
      <c r="A117" s="24"/>
      <c r="B117" s="25"/>
      <c r="C117" s="26"/>
      <c r="D117" s="26"/>
      <c r="E117" s="160" t="str">
        <f aca="false">E7</f>
        <v>PŘÍSTAVBA KOMUNITNÍHO CENTRA LUKÁŠ, Trávníčkova 1746,Praha 5</v>
      </c>
      <c r="F117" s="160"/>
      <c r="G117" s="160"/>
      <c r="H117" s="160"/>
      <c r="I117" s="26"/>
      <c r="J117" s="26"/>
      <c r="K117" s="26"/>
      <c r="L117" s="49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="31" customFormat="true" ht="12" hidden="false" customHeight="true" outlineLevel="0" collapsed="false">
      <c r="A118" s="24"/>
      <c r="B118" s="25"/>
      <c r="C118" s="17" t="s">
        <v>89</v>
      </c>
      <c r="D118" s="26"/>
      <c r="E118" s="26"/>
      <c r="F118" s="26"/>
      <c r="G118" s="26"/>
      <c r="H118" s="26"/>
      <c r="I118" s="26"/>
      <c r="J118" s="26"/>
      <c r="K118" s="26"/>
      <c r="L118" s="49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="31" customFormat="true" ht="16.5" hidden="false" customHeight="true" outlineLevel="0" collapsed="false">
      <c r="A119" s="24"/>
      <c r="B119" s="25"/>
      <c r="C119" s="26"/>
      <c r="D119" s="26"/>
      <c r="E119" s="64" t="str">
        <f aca="false">E9</f>
        <v>Venkovní úpravy - Venkovní úpravy</v>
      </c>
      <c r="F119" s="64"/>
      <c r="G119" s="64"/>
      <c r="H119" s="64"/>
      <c r="I119" s="26"/>
      <c r="J119" s="26"/>
      <c r="K119" s="26"/>
      <c r="L119" s="49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="31" customFormat="true" ht="6.95" hidden="false" customHeight="true" outlineLevel="0" collapsed="false">
      <c r="A120" s="24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49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="31" customFormat="true" ht="12" hidden="false" customHeight="true" outlineLevel="0" collapsed="false">
      <c r="A121" s="24"/>
      <c r="B121" s="25"/>
      <c r="C121" s="17" t="s">
        <v>19</v>
      </c>
      <c r="D121" s="26"/>
      <c r="E121" s="26"/>
      <c r="F121" s="18" t="str">
        <f aca="false">F12</f>
        <v>Trávníčkova 1746, Praha 5</v>
      </c>
      <c r="G121" s="26"/>
      <c r="H121" s="26"/>
      <c r="I121" s="17" t="s">
        <v>21</v>
      </c>
      <c r="J121" s="161" t="str">
        <f aca="false">IF(J12="","",J12)</f>
        <v>11. 9. 2020</v>
      </c>
      <c r="K121" s="26"/>
      <c r="L121" s="49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="31" customFormat="true" ht="6.95" hidden="false" customHeight="true" outlineLevel="0" collapsed="false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49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="31" customFormat="true" ht="40.05" hidden="false" customHeight="true" outlineLevel="0" collapsed="false">
      <c r="A123" s="24"/>
      <c r="B123" s="25"/>
      <c r="C123" s="17" t="s">
        <v>23</v>
      </c>
      <c r="D123" s="26"/>
      <c r="E123" s="26"/>
      <c r="F123" s="18" t="str">
        <f aca="false">E15</f>
        <v>Městská část Praha 13,Sluneční nám.2580/13,Praha 5</v>
      </c>
      <c r="G123" s="26"/>
      <c r="H123" s="26"/>
      <c r="I123" s="17" t="s">
        <v>29</v>
      </c>
      <c r="J123" s="162" t="str">
        <f aca="false">E21</f>
        <v>IPROS s.r.o. Tyršova 2076,256 01 Benešov</v>
      </c>
      <c r="K123" s="26"/>
      <c r="L123" s="49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="31" customFormat="true" ht="15.15" hidden="false" customHeight="true" outlineLevel="0" collapsed="false">
      <c r="A124" s="24"/>
      <c r="B124" s="25"/>
      <c r="C124" s="17" t="s">
        <v>27</v>
      </c>
      <c r="D124" s="26"/>
      <c r="E124" s="26"/>
      <c r="F124" s="18" t="str">
        <f aca="false">IF(E18="","",E18)</f>
        <v>Vyplň údaj</v>
      </c>
      <c r="G124" s="26"/>
      <c r="H124" s="26"/>
      <c r="I124" s="17" t="s">
        <v>32</v>
      </c>
      <c r="J124" s="162" t="str">
        <f aca="false">E24</f>
        <v> </v>
      </c>
      <c r="K124" s="26"/>
      <c r="L124" s="49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="31" customFormat="true" ht="10.3" hidden="false" customHeight="true" outlineLevel="0" collapsed="false">
      <c r="A125" s="24"/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49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="189" customFormat="true" ht="29.3" hidden="false" customHeight="true" outlineLevel="0" collapsed="false">
      <c r="A126" s="182"/>
      <c r="B126" s="183"/>
      <c r="C126" s="184" t="s">
        <v>132</v>
      </c>
      <c r="D126" s="185" t="s">
        <v>60</v>
      </c>
      <c r="E126" s="185" t="s">
        <v>56</v>
      </c>
      <c r="F126" s="185" t="s">
        <v>57</v>
      </c>
      <c r="G126" s="185" t="s">
        <v>133</v>
      </c>
      <c r="H126" s="185" t="s">
        <v>134</v>
      </c>
      <c r="I126" s="185" t="s">
        <v>135</v>
      </c>
      <c r="J126" s="186" t="s">
        <v>93</v>
      </c>
      <c r="K126" s="187" t="s">
        <v>136</v>
      </c>
      <c r="L126" s="188"/>
      <c r="M126" s="82"/>
      <c r="N126" s="83" t="s">
        <v>39</v>
      </c>
      <c r="O126" s="83" t="s">
        <v>137</v>
      </c>
      <c r="P126" s="83" t="s">
        <v>138</v>
      </c>
      <c r="Q126" s="83" t="s">
        <v>139</v>
      </c>
      <c r="R126" s="83" t="s">
        <v>140</v>
      </c>
      <c r="S126" s="83" t="s">
        <v>141</v>
      </c>
      <c r="T126" s="84" t="s">
        <v>142</v>
      </c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</row>
    <row r="127" s="31" customFormat="true" ht="22.8" hidden="false" customHeight="true" outlineLevel="0" collapsed="false">
      <c r="A127" s="24"/>
      <c r="B127" s="25"/>
      <c r="C127" s="90" t="s">
        <v>143</v>
      </c>
      <c r="D127" s="26"/>
      <c r="E127" s="26"/>
      <c r="F127" s="26"/>
      <c r="G127" s="26"/>
      <c r="H127" s="26"/>
      <c r="I127" s="26"/>
      <c r="J127" s="190" t="n">
        <f aca="false">BK127</f>
        <v>0</v>
      </c>
      <c r="K127" s="26"/>
      <c r="L127" s="30"/>
      <c r="M127" s="85"/>
      <c r="N127" s="191"/>
      <c r="O127" s="86"/>
      <c r="P127" s="192" t="n">
        <f aca="false">P128+P229</f>
        <v>0</v>
      </c>
      <c r="Q127" s="86"/>
      <c r="R127" s="192" t="n">
        <f aca="false">R128+R229</f>
        <v>79.07993884</v>
      </c>
      <c r="S127" s="86"/>
      <c r="T127" s="193" t="n">
        <f aca="false">T128+T229</f>
        <v>237.379894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T127" s="3" t="s">
        <v>74</v>
      </c>
      <c r="AU127" s="3" t="s">
        <v>95</v>
      </c>
      <c r="BK127" s="194" t="n">
        <f aca="false">BK128+BK229</f>
        <v>0</v>
      </c>
    </row>
    <row r="128" s="195" customFormat="true" ht="25.9" hidden="false" customHeight="true" outlineLevel="0" collapsed="false">
      <c r="B128" s="196"/>
      <c r="C128" s="197"/>
      <c r="D128" s="198" t="s">
        <v>74</v>
      </c>
      <c r="E128" s="199" t="s">
        <v>144</v>
      </c>
      <c r="F128" s="199" t="s">
        <v>145</v>
      </c>
      <c r="G128" s="197"/>
      <c r="H128" s="197"/>
      <c r="I128" s="200"/>
      <c r="J128" s="201" t="n">
        <f aca="false">BK128</f>
        <v>0</v>
      </c>
      <c r="K128" s="197"/>
      <c r="L128" s="202"/>
      <c r="M128" s="203"/>
      <c r="N128" s="204"/>
      <c r="O128" s="204"/>
      <c r="P128" s="205" t="n">
        <f aca="false">P129+P160+P164+P171+P182+P187+P220+P227</f>
        <v>0</v>
      </c>
      <c r="Q128" s="204"/>
      <c r="R128" s="205" t="n">
        <f aca="false">R129+R160+R164+R171+R182+R187+R220+R227</f>
        <v>79.07993884</v>
      </c>
      <c r="S128" s="204"/>
      <c r="T128" s="206" t="n">
        <f aca="false">T129+T160+T164+T171+T182+T187+T220+T227</f>
        <v>237.379894</v>
      </c>
      <c r="AR128" s="207" t="s">
        <v>83</v>
      </c>
      <c r="AT128" s="208" t="s">
        <v>74</v>
      </c>
      <c r="AU128" s="208" t="s">
        <v>75</v>
      </c>
      <c r="AY128" s="207" t="s">
        <v>146</v>
      </c>
      <c r="BK128" s="209" t="n">
        <f aca="false">BK129+BK160+BK164+BK171+BK182+BK187+BK220+BK227</f>
        <v>0</v>
      </c>
    </row>
    <row r="129" s="195" customFormat="true" ht="22.8" hidden="false" customHeight="true" outlineLevel="0" collapsed="false">
      <c r="B129" s="196"/>
      <c r="C129" s="197"/>
      <c r="D129" s="198" t="s">
        <v>74</v>
      </c>
      <c r="E129" s="210" t="s">
        <v>83</v>
      </c>
      <c r="F129" s="210" t="s">
        <v>147</v>
      </c>
      <c r="G129" s="197"/>
      <c r="H129" s="197"/>
      <c r="I129" s="200"/>
      <c r="J129" s="211" t="n">
        <f aca="false">BK129</f>
        <v>0</v>
      </c>
      <c r="K129" s="197"/>
      <c r="L129" s="202"/>
      <c r="M129" s="203"/>
      <c r="N129" s="204"/>
      <c r="O129" s="204"/>
      <c r="P129" s="205" t="n">
        <f aca="false">SUM(P130:P159)</f>
        <v>0</v>
      </c>
      <c r="Q129" s="204"/>
      <c r="R129" s="205" t="n">
        <f aca="false">SUM(R130:R159)</f>
        <v>0.007</v>
      </c>
      <c r="S129" s="204"/>
      <c r="T129" s="206" t="n">
        <f aca="false">SUM(T130:T159)</f>
        <v>212.554</v>
      </c>
      <c r="AR129" s="207" t="s">
        <v>83</v>
      </c>
      <c r="AT129" s="208" t="s">
        <v>74</v>
      </c>
      <c r="AU129" s="208" t="s">
        <v>83</v>
      </c>
      <c r="AY129" s="207" t="s">
        <v>146</v>
      </c>
      <c r="BK129" s="209" t="n">
        <f aca="false">SUM(BK130:BK159)</f>
        <v>0</v>
      </c>
    </row>
    <row r="130" s="31" customFormat="true" ht="24.15" hidden="false" customHeight="true" outlineLevel="0" collapsed="false">
      <c r="A130" s="24"/>
      <c r="B130" s="25"/>
      <c r="C130" s="212" t="s">
        <v>83</v>
      </c>
      <c r="D130" s="212" t="s">
        <v>148</v>
      </c>
      <c r="E130" s="213" t="s">
        <v>2751</v>
      </c>
      <c r="F130" s="214" t="s">
        <v>2752</v>
      </c>
      <c r="G130" s="215" t="s">
        <v>227</v>
      </c>
      <c r="H130" s="216" t="n">
        <v>69.6</v>
      </c>
      <c r="I130" s="217"/>
      <c r="J130" s="218" t="n">
        <f aca="false">ROUND(I130*H130,2)</f>
        <v>0</v>
      </c>
      <c r="K130" s="219"/>
      <c r="L130" s="30"/>
      <c r="M130" s="220"/>
      <c r="N130" s="221" t="s">
        <v>40</v>
      </c>
      <c r="O130" s="74"/>
      <c r="P130" s="222" t="n">
        <f aca="false">O130*H130</f>
        <v>0</v>
      </c>
      <c r="Q130" s="222" t="n">
        <v>0</v>
      </c>
      <c r="R130" s="222" t="n">
        <f aca="false">Q130*H130</f>
        <v>0</v>
      </c>
      <c r="S130" s="222" t="n">
        <v>0.255</v>
      </c>
      <c r="T130" s="223" t="n">
        <f aca="false">S130*H130</f>
        <v>17.748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R130" s="224" t="s">
        <v>152</v>
      </c>
      <c r="AT130" s="224" t="s">
        <v>148</v>
      </c>
      <c r="AU130" s="224" t="s">
        <v>85</v>
      </c>
      <c r="AY130" s="3" t="s">
        <v>146</v>
      </c>
      <c r="BE130" s="225" t="n">
        <f aca="false">IF(N130="základní",J130,0)</f>
        <v>0</v>
      </c>
      <c r="BF130" s="225" t="n">
        <f aca="false">IF(N130="snížená",J130,0)</f>
        <v>0</v>
      </c>
      <c r="BG130" s="225" t="n">
        <f aca="false">IF(N130="zákl. přenesená",J130,0)</f>
        <v>0</v>
      </c>
      <c r="BH130" s="225" t="n">
        <f aca="false">IF(N130="sníž. přenesená",J130,0)</f>
        <v>0</v>
      </c>
      <c r="BI130" s="225" t="n">
        <f aca="false">IF(N130="nulová",J130,0)</f>
        <v>0</v>
      </c>
      <c r="BJ130" s="3" t="s">
        <v>83</v>
      </c>
      <c r="BK130" s="225" t="n">
        <f aca="false">ROUND(I130*H130,2)</f>
        <v>0</v>
      </c>
      <c r="BL130" s="3" t="s">
        <v>152</v>
      </c>
      <c r="BM130" s="224" t="s">
        <v>2753</v>
      </c>
    </row>
    <row r="131" s="226" customFormat="true" ht="12.8" hidden="false" customHeight="false" outlineLevel="0" collapsed="false">
      <c r="B131" s="227"/>
      <c r="C131" s="228"/>
      <c r="D131" s="229" t="s">
        <v>154</v>
      </c>
      <c r="E131" s="230"/>
      <c r="F131" s="231" t="s">
        <v>2754</v>
      </c>
      <c r="G131" s="228"/>
      <c r="H131" s="232" t="n">
        <v>34.4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AT131" s="238" t="s">
        <v>154</v>
      </c>
      <c r="AU131" s="238" t="s">
        <v>85</v>
      </c>
      <c r="AV131" s="226" t="s">
        <v>85</v>
      </c>
      <c r="AW131" s="226" t="s">
        <v>31</v>
      </c>
      <c r="AX131" s="226" t="s">
        <v>75</v>
      </c>
      <c r="AY131" s="238" t="s">
        <v>146</v>
      </c>
    </row>
    <row r="132" s="226" customFormat="true" ht="12.8" hidden="false" customHeight="false" outlineLevel="0" collapsed="false">
      <c r="B132" s="227"/>
      <c r="C132" s="228"/>
      <c r="D132" s="229" t="s">
        <v>154</v>
      </c>
      <c r="E132" s="230"/>
      <c r="F132" s="231" t="s">
        <v>2755</v>
      </c>
      <c r="G132" s="228"/>
      <c r="H132" s="232" t="n">
        <v>10</v>
      </c>
      <c r="I132" s="233"/>
      <c r="J132" s="228"/>
      <c r="K132" s="228"/>
      <c r="L132" s="234"/>
      <c r="M132" s="235"/>
      <c r="N132" s="236"/>
      <c r="O132" s="236"/>
      <c r="P132" s="236"/>
      <c r="Q132" s="236"/>
      <c r="R132" s="236"/>
      <c r="S132" s="236"/>
      <c r="T132" s="237"/>
      <c r="AT132" s="238" t="s">
        <v>154</v>
      </c>
      <c r="AU132" s="238" t="s">
        <v>85</v>
      </c>
      <c r="AV132" s="226" t="s">
        <v>85</v>
      </c>
      <c r="AW132" s="226" t="s">
        <v>31</v>
      </c>
      <c r="AX132" s="226" t="s">
        <v>75</v>
      </c>
      <c r="AY132" s="238" t="s">
        <v>146</v>
      </c>
    </row>
    <row r="133" s="226" customFormat="true" ht="12.8" hidden="false" customHeight="false" outlineLevel="0" collapsed="false">
      <c r="B133" s="227"/>
      <c r="C133" s="228"/>
      <c r="D133" s="229" t="s">
        <v>154</v>
      </c>
      <c r="E133" s="230"/>
      <c r="F133" s="231" t="s">
        <v>2756</v>
      </c>
      <c r="G133" s="228"/>
      <c r="H133" s="232" t="n">
        <v>25.2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AT133" s="238" t="s">
        <v>154</v>
      </c>
      <c r="AU133" s="238" t="s">
        <v>85</v>
      </c>
      <c r="AV133" s="226" t="s">
        <v>85</v>
      </c>
      <c r="AW133" s="226" t="s">
        <v>31</v>
      </c>
      <c r="AX133" s="226" t="s">
        <v>75</v>
      </c>
      <c r="AY133" s="238" t="s">
        <v>146</v>
      </c>
    </row>
    <row r="134" s="239" customFormat="true" ht="12.8" hidden="false" customHeight="false" outlineLevel="0" collapsed="false">
      <c r="B134" s="240"/>
      <c r="C134" s="241"/>
      <c r="D134" s="229" t="s">
        <v>154</v>
      </c>
      <c r="E134" s="242"/>
      <c r="F134" s="243" t="s">
        <v>159</v>
      </c>
      <c r="G134" s="241"/>
      <c r="H134" s="244" t="n">
        <v>69.6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AT134" s="250" t="s">
        <v>154</v>
      </c>
      <c r="AU134" s="250" t="s">
        <v>85</v>
      </c>
      <c r="AV134" s="239" t="s">
        <v>152</v>
      </c>
      <c r="AW134" s="239" t="s">
        <v>31</v>
      </c>
      <c r="AX134" s="239" t="s">
        <v>83</v>
      </c>
      <c r="AY134" s="250" t="s">
        <v>146</v>
      </c>
    </row>
    <row r="135" s="31" customFormat="true" ht="24.15" hidden="false" customHeight="true" outlineLevel="0" collapsed="false">
      <c r="A135" s="24"/>
      <c r="B135" s="25"/>
      <c r="C135" s="212" t="s">
        <v>85</v>
      </c>
      <c r="D135" s="212" t="s">
        <v>148</v>
      </c>
      <c r="E135" s="213" t="s">
        <v>2757</v>
      </c>
      <c r="F135" s="214" t="s">
        <v>2758</v>
      </c>
      <c r="G135" s="215" t="s">
        <v>227</v>
      </c>
      <c r="H135" s="216" t="n">
        <v>70</v>
      </c>
      <c r="I135" s="217"/>
      <c r="J135" s="218" t="n">
        <f aca="false">ROUND(I135*H135,2)</f>
        <v>0</v>
      </c>
      <c r="K135" s="219"/>
      <c r="L135" s="30"/>
      <c r="M135" s="220"/>
      <c r="N135" s="221" t="s">
        <v>40</v>
      </c>
      <c r="O135" s="74"/>
      <c r="P135" s="222" t="n">
        <f aca="false">O135*H135</f>
        <v>0</v>
      </c>
      <c r="Q135" s="222" t="n">
        <v>0</v>
      </c>
      <c r="R135" s="222" t="n">
        <f aca="false">Q135*H135</f>
        <v>0</v>
      </c>
      <c r="S135" s="222" t="n">
        <v>0.26</v>
      </c>
      <c r="T135" s="223" t="n">
        <f aca="false">S135*H135</f>
        <v>18.2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R135" s="224" t="s">
        <v>152</v>
      </c>
      <c r="AT135" s="224" t="s">
        <v>148</v>
      </c>
      <c r="AU135" s="224" t="s">
        <v>85</v>
      </c>
      <c r="AY135" s="3" t="s">
        <v>146</v>
      </c>
      <c r="BE135" s="225" t="n">
        <f aca="false">IF(N135="základní",J135,0)</f>
        <v>0</v>
      </c>
      <c r="BF135" s="225" t="n">
        <f aca="false">IF(N135="snížená",J135,0)</f>
        <v>0</v>
      </c>
      <c r="BG135" s="225" t="n">
        <f aca="false">IF(N135="zákl. přenesená",J135,0)</f>
        <v>0</v>
      </c>
      <c r="BH135" s="225" t="n">
        <f aca="false">IF(N135="sníž. přenesená",J135,0)</f>
        <v>0</v>
      </c>
      <c r="BI135" s="225" t="n">
        <f aca="false">IF(N135="nulová",J135,0)</f>
        <v>0</v>
      </c>
      <c r="BJ135" s="3" t="s">
        <v>83</v>
      </c>
      <c r="BK135" s="225" t="n">
        <f aca="false">ROUND(I135*H135,2)</f>
        <v>0</v>
      </c>
      <c r="BL135" s="3" t="s">
        <v>152</v>
      </c>
      <c r="BM135" s="224" t="s">
        <v>2759</v>
      </c>
    </row>
    <row r="136" s="31" customFormat="true" ht="24.15" hidden="false" customHeight="true" outlineLevel="0" collapsed="false">
      <c r="A136" s="24"/>
      <c r="B136" s="25"/>
      <c r="C136" s="212" t="s">
        <v>160</v>
      </c>
      <c r="D136" s="212" t="s">
        <v>148</v>
      </c>
      <c r="E136" s="213" t="s">
        <v>2760</v>
      </c>
      <c r="F136" s="214" t="s">
        <v>2761</v>
      </c>
      <c r="G136" s="215" t="s">
        <v>227</v>
      </c>
      <c r="H136" s="216" t="n">
        <v>139.6</v>
      </c>
      <c r="I136" s="217"/>
      <c r="J136" s="218" t="n">
        <f aca="false">ROUND(I136*H136,2)</f>
        <v>0</v>
      </c>
      <c r="K136" s="219"/>
      <c r="L136" s="30"/>
      <c r="M136" s="220"/>
      <c r="N136" s="221" t="s">
        <v>40</v>
      </c>
      <c r="O136" s="74"/>
      <c r="P136" s="222" t="n">
        <f aca="false">O136*H136</f>
        <v>0</v>
      </c>
      <c r="Q136" s="222" t="n">
        <v>0</v>
      </c>
      <c r="R136" s="222" t="n">
        <f aca="false">Q136*H136</f>
        <v>0</v>
      </c>
      <c r="S136" s="222" t="n">
        <v>0.44</v>
      </c>
      <c r="T136" s="223" t="n">
        <f aca="false">S136*H136</f>
        <v>61.424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24" t="s">
        <v>152</v>
      </c>
      <c r="AT136" s="224" t="s">
        <v>148</v>
      </c>
      <c r="AU136" s="224" t="s">
        <v>85</v>
      </c>
      <c r="AY136" s="3" t="s">
        <v>146</v>
      </c>
      <c r="BE136" s="225" t="n">
        <f aca="false">IF(N136="základní",J136,0)</f>
        <v>0</v>
      </c>
      <c r="BF136" s="225" t="n">
        <f aca="false">IF(N136="snížená",J136,0)</f>
        <v>0</v>
      </c>
      <c r="BG136" s="225" t="n">
        <f aca="false">IF(N136="zákl. přenesená",J136,0)</f>
        <v>0</v>
      </c>
      <c r="BH136" s="225" t="n">
        <f aca="false">IF(N136="sníž. přenesená",J136,0)</f>
        <v>0</v>
      </c>
      <c r="BI136" s="225" t="n">
        <f aca="false">IF(N136="nulová",J136,0)</f>
        <v>0</v>
      </c>
      <c r="BJ136" s="3" t="s">
        <v>83</v>
      </c>
      <c r="BK136" s="225" t="n">
        <f aca="false">ROUND(I136*H136,2)</f>
        <v>0</v>
      </c>
      <c r="BL136" s="3" t="s">
        <v>152</v>
      </c>
      <c r="BM136" s="224" t="s">
        <v>2762</v>
      </c>
    </row>
    <row r="137" s="226" customFormat="true" ht="12.8" hidden="false" customHeight="false" outlineLevel="0" collapsed="false">
      <c r="B137" s="227"/>
      <c r="C137" s="228"/>
      <c r="D137" s="229" t="s">
        <v>154</v>
      </c>
      <c r="E137" s="230"/>
      <c r="F137" s="231" t="s">
        <v>2763</v>
      </c>
      <c r="G137" s="228"/>
      <c r="H137" s="232" t="n">
        <v>139.6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AT137" s="238" t="s">
        <v>154</v>
      </c>
      <c r="AU137" s="238" t="s">
        <v>85</v>
      </c>
      <c r="AV137" s="226" t="s">
        <v>85</v>
      </c>
      <c r="AW137" s="226" t="s">
        <v>31</v>
      </c>
      <c r="AX137" s="226" t="s">
        <v>83</v>
      </c>
      <c r="AY137" s="238" t="s">
        <v>146</v>
      </c>
    </row>
    <row r="138" s="31" customFormat="true" ht="14.4" hidden="false" customHeight="true" outlineLevel="0" collapsed="false">
      <c r="A138" s="24"/>
      <c r="B138" s="25"/>
      <c r="C138" s="212" t="s">
        <v>152</v>
      </c>
      <c r="D138" s="212" t="s">
        <v>148</v>
      </c>
      <c r="E138" s="213" t="s">
        <v>2764</v>
      </c>
      <c r="F138" s="214" t="s">
        <v>2765</v>
      </c>
      <c r="G138" s="215" t="s">
        <v>227</v>
      </c>
      <c r="H138" s="216" t="n">
        <v>249.8</v>
      </c>
      <c r="I138" s="217"/>
      <c r="J138" s="218" t="n">
        <f aca="false">ROUND(I138*H138,2)</f>
        <v>0</v>
      </c>
      <c r="K138" s="219"/>
      <c r="L138" s="30"/>
      <c r="M138" s="220"/>
      <c r="N138" s="221" t="s">
        <v>40</v>
      </c>
      <c r="O138" s="74"/>
      <c r="P138" s="222" t="n">
        <f aca="false">O138*H138</f>
        <v>0</v>
      </c>
      <c r="Q138" s="222" t="n">
        <v>0</v>
      </c>
      <c r="R138" s="222" t="n">
        <f aca="false">Q138*H138</f>
        <v>0</v>
      </c>
      <c r="S138" s="222" t="n">
        <v>0.12</v>
      </c>
      <c r="T138" s="223" t="n">
        <f aca="false">S138*H138</f>
        <v>29.976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24" t="s">
        <v>152</v>
      </c>
      <c r="AT138" s="224" t="s">
        <v>148</v>
      </c>
      <c r="AU138" s="224" t="s">
        <v>85</v>
      </c>
      <c r="AY138" s="3" t="s">
        <v>146</v>
      </c>
      <c r="BE138" s="225" t="n">
        <f aca="false">IF(N138="základní",J138,0)</f>
        <v>0</v>
      </c>
      <c r="BF138" s="225" t="n">
        <f aca="false">IF(N138="snížená",J138,0)</f>
        <v>0</v>
      </c>
      <c r="BG138" s="225" t="n">
        <f aca="false">IF(N138="zákl. přenesená",J138,0)</f>
        <v>0</v>
      </c>
      <c r="BH138" s="225" t="n">
        <f aca="false">IF(N138="sníž. přenesená",J138,0)</f>
        <v>0</v>
      </c>
      <c r="BI138" s="225" t="n">
        <f aca="false">IF(N138="nulová",J138,0)</f>
        <v>0</v>
      </c>
      <c r="BJ138" s="3" t="s">
        <v>83</v>
      </c>
      <c r="BK138" s="225" t="n">
        <f aca="false">ROUND(I138*H138,2)</f>
        <v>0</v>
      </c>
      <c r="BL138" s="3" t="s">
        <v>152</v>
      </c>
      <c r="BM138" s="224" t="s">
        <v>2766</v>
      </c>
    </row>
    <row r="139" s="226" customFormat="true" ht="12.8" hidden="false" customHeight="false" outlineLevel="0" collapsed="false">
      <c r="B139" s="227"/>
      <c r="C139" s="228"/>
      <c r="D139" s="229" t="s">
        <v>154</v>
      </c>
      <c r="E139" s="230"/>
      <c r="F139" s="231" t="s">
        <v>2767</v>
      </c>
      <c r="G139" s="228"/>
      <c r="H139" s="232" t="n">
        <v>218.4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AT139" s="238" t="s">
        <v>154</v>
      </c>
      <c r="AU139" s="238" t="s">
        <v>85</v>
      </c>
      <c r="AV139" s="226" t="s">
        <v>85</v>
      </c>
      <c r="AW139" s="226" t="s">
        <v>31</v>
      </c>
      <c r="AX139" s="226" t="s">
        <v>75</v>
      </c>
      <c r="AY139" s="238" t="s">
        <v>146</v>
      </c>
    </row>
    <row r="140" s="226" customFormat="true" ht="12.8" hidden="false" customHeight="false" outlineLevel="0" collapsed="false">
      <c r="B140" s="227"/>
      <c r="C140" s="228"/>
      <c r="D140" s="229" t="s">
        <v>154</v>
      </c>
      <c r="E140" s="230"/>
      <c r="F140" s="231" t="s">
        <v>2768</v>
      </c>
      <c r="G140" s="228"/>
      <c r="H140" s="232" t="n">
        <v>31.4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154</v>
      </c>
      <c r="AU140" s="238" t="s">
        <v>85</v>
      </c>
      <c r="AV140" s="226" t="s">
        <v>85</v>
      </c>
      <c r="AW140" s="226" t="s">
        <v>31</v>
      </c>
      <c r="AX140" s="226" t="s">
        <v>75</v>
      </c>
      <c r="AY140" s="238" t="s">
        <v>146</v>
      </c>
    </row>
    <row r="141" s="239" customFormat="true" ht="12.8" hidden="false" customHeight="false" outlineLevel="0" collapsed="false">
      <c r="B141" s="240"/>
      <c r="C141" s="241"/>
      <c r="D141" s="229" t="s">
        <v>154</v>
      </c>
      <c r="E141" s="242"/>
      <c r="F141" s="243" t="s">
        <v>159</v>
      </c>
      <c r="G141" s="241"/>
      <c r="H141" s="244" t="n">
        <v>249.8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AT141" s="250" t="s">
        <v>154</v>
      </c>
      <c r="AU141" s="250" t="s">
        <v>85</v>
      </c>
      <c r="AV141" s="239" t="s">
        <v>152</v>
      </c>
      <c r="AW141" s="239" t="s">
        <v>31</v>
      </c>
      <c r="AX141" s="239" t="s">
        <v>83</v>
      </c>
      <c r="AY141" s="250" t="s">
        <v>146</v>
      </c>
    </row>
    <row r="142" s="31" customFormat="true" ht="24.15" hidden="false" customHeight="true" outlineLevel="0" collapsed="false">
      <c r="A142" s="24"/>
      <c r="B142" s="25"/>
      <c r="C142" s="212" t="s">
        <v>170</v>
      </c>
      <c r="D142" s="212" t="s">
        <v>148</v>
      </c>
      <c r="E142" s="213" t="s">
        <v>2769</v>
      </c>
      <c r="F142" s="214" t="s">
        <v>2770</v>
      </c>
      <c r="G142" s="215" t="s">
        <v>227</v>
      </c>
      <c r="H142" s="216" t="n">
        <v>258.2</v>
      </c>
      <c r="I142" s="217"/>
      <c r="J142" s="218" t="n">
        <f aca="false">ROUND(I142*H142,2)</f>
        <v>0</v>
      </c>
      <c r="K142" s="219"/>
      <c r="L142" s="30"/>
      <c r="M142" s="220"/>
      <c r="N142" s="221" t="s">
        <v>40</v>
      </c>
      <c r="O142" s="74"/>
      <c r="P142" s="222" t="n">
        <f aca="false">O142*H142</f>
        <v>0</v>
      </c>
      <c r="Q142" s="222" t="n">
        <v>0</v>
      </c>
      <c r="R142" s="222" t="n">
        <f aca="false">Q142*H142</f>
        <v>0</v>
      </c>
      <c r="S142" s="222" t="n">
        <v>0.33</v>
      </c>
      <c r="T142" s="223" t="n">
        <f aca="false">S142*H142</f>
        <v>85.206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24" t="s">
        <v>152</v>
      </c>
      <c r="AT142" s="224" t="s">
        <v>148</v>
      </c>
      <c r="AU142" s="224" t="s">
        <v>85</v>
      </c>
      <c r="AY142" s="3" t="s">
        <v>146</v>
      </c>
      <c r="BE142" s="225" t="n">
        <f aca="false">IF(N142="základní",J142,0)</f>
        <v>0</v>
      </c>
      <c r="BF142" s="225" t="n">
        <f aca="false">IF(N142="snížená",J142,0)</f>
        <v>0</v>
      </c>
      <c r="BG142" s="225" t="n">
        <f aca="false">IF(N142="zákl. přenesená",J142,0)</f>
        <v>0</v>
      </c>
      <c r="BH142" s="225" t="n">
        <f aca="false">IF(N142="sníž. přenesená",J142,0)</f>
        <v>0</v>
      </c>
      <c r="BI142" s="225" t="n">
        <f aca="false">IF(N142="nulová",J142,0)</f>
        <v>0</v>
      </c>
      <c r="BJ142" s="3" t="s">
        <v>83</v>
      </c>
      <c r="BK142" s="225" t="n">
        <f aca="false">ROUND(I142*H142,2)</f>
        <v>0</v>
      </c>
      <c r="BL142" s="3" t="s">
        <v>152</v>
      </c>
      <c r="BM142" s="224" t="s">
        <v>2771</v>
      </c>
    </row>
    <row r="143" s="226" customFormat="true" ht="12.8" hidden="false" customHeight="false" outlineLevel="0" collapsed="false">
      <c r="B143" s="227"/>
      <c r="C143" s="228"/>
      <c r="D143" s="229" t="s">
        <v>154</v>
      </c>
      <c r="E143" s="230"/>
      <c r="F143" s="231" t="s">
        <v>2772</v>
      </c>
      <c r="G143" s="228"/>
      <c r="H143" s="232" t="n">
        <v>226.8</v>
      </c>
      <c r="I143" s="233"/>
      <c r="J143" s="228"/>
      <c r="K143" s="228"/>
      <c r="L143" s="234"/>
      <c r="M143" s="235"/>
      <c r="N143" s="236"/>
      <c r="O143" s="236"/>
      <c r="P143" s="236"/>
      <c r="Q143" s="236"/>
      <c r="R143" s="236"/>
      <c r="S143" s="236"/>
      <c r="T143" s="237"/>
      <c r="AT143" s="238" t="s">
        <v>154</v>
      </c>
      <c r="AU143" s="238" t="s">
        <v>85</v>
      </c>
      <c r="AV143" s="226" t="s">
        <v>85</v>
      </c>
      <c r="AW143" s="226" t="s">
        <v>31</v>
      </c>
      <c r="AX143" s="226" t="s">
        <v>75</v>
      </c>
      <c r="AY143" s="238" t="s">
        <v>146</v>
      </c>
    </row>
    <row r="144" s="226" customFormat="true" ht="12.8" hidden="false" customHeight="false" outlineLevel="0" collapsed="false">
      <c r="B144" s="227"/>
      <c r="C144" s="228"/>
      <c r="D144" s="229" t="s">
        <v>154</v>
      </c>
      <c r="E144" s="230"/>
      <c r="F144" s="231" t="s">
        <v>2768</v>
      </c>
      <c r="G144" s="228"/>
      <c r="H144" s="232" t="n">
        <v>31.4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154</v>
      </c>
      <c r="AU144" s="238" t="s">
        <v>85</v>
      </c>
      <c r="AV144" s="226" t="s">
        <v>85</v>
      </c>
      <c r="AW144" s="226" t="s">
        <v>31</v>
      </c>
      <c r="AX144" s="226" t="s">
        <v>75</v>
      </c>
      <c r="AY144" s="238" t="s">
        <v>146</v>
      </c>
    </row>
    <row r="145" s="239" customFormat="true" ht="12.8" hidden="false" customHeight="false" outlineLevel="0" collapsed="false">
      <c r="B145" s="240"/>
      <c r="C145" s="241"/>
      <c r="D145" s="229" t="s">
        <v>154</v>
      </c>
      <c r="E145" s="242"/>
      <c r="F145" s="243" t="s">
        <v>159</v>
      </c>
      <c r="G145" s="241"/>
      <c r="H145" s="244" t="n">
        <v>258.2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AT145" s="250" t="s">
        <v>154</v>
      </c>
      <c r="AU145" s="250" t="s">
        <v>85</v>
      </c>
      <c r="AV145" s="239" t="s">
        <v>152</v>
      </c>
      <c r="AW145" s="239" t="s">
        <v>31</v>
      </c>
      <c r="AX145" s="239" t="s">
        <v>83</v>
      </c>
      <c r="AY145" s="250" t="s">
        <v>146</v>
      </c>
    </row>
    <row r="146" s="31" customFormat="true" ht="24.15" hidden="false" customHeight="true" outlineLevel="0" collapsed="false">
      <c r="A146" s="24"/>
      <c r="B146" s="25"/>
      <c r="C146" s="212" t="s">
        <v>1100</v>
      </c>
      <c r="D146" s="212" t="s">
        <v>148</v>
      </c>
      <c r="E146" s="213" t="s">
        <v>2773</v>
      </c>
      <c r="F146" s="214" t="s">
        <v>2774</v>
      </c>
      <c r="G146" s="215" t="s">
        <v>227</v>
      </c>
      <c r="H146" s="216" t="n">
        <v>120.1</v>
      </c>
      <c r="I146" s="217"/>
      <c r="J146" s="218" t="n">
        <f aca="false">ROUND(I146*H146,2)</f>
        <v>0</v>
      </c>
      <c r="K146" s="219"/>
      <c r="L146" s="30"/>
      <c r="M146" s="220"/>
      <c r="N146" s="221" t="s">
        <v>40</v>
      </c>
      <c r="O146" s="74"/>
      <c r="P146" s="222" t="n">
        <f aca="false">O146*H146</f>
        <v>0</v>
      </c>
      <c r="Q146" s="222" t="n">
        <v>0</v>
      </c>
      <c r="R146" s="222" t="n">
        <f aca="false">Q146*H146</f>
        <v>0</v>
      </c>
      <c r="S146" s="222" t="n">
        <v>0</v>
      </c>
      <c r="T146" s="223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24" t="s">
        <v>152</v>
      </c>
      <c r="AT146" s="224" t="s">
        <v>148</v>
      </c>
      <c r="AU146" s="224" t="s">
        <v>85</v>
      </c>
      <c r="AY146" s="3" t="s">
        <v>146</v>
      </c>
      <c r="BE146" s="225" t="n">
        <f aca="false">IF(N146="základní",J146,0)</f>
        <v>0</v>
      </c>
      <c r="BF146" s="225" t="n">
        <f aca="false">IF(N146="snížená",J146,0)</f>
        <v>0</v>
      </c>
      <c r="BG146" s="225" t="n">
        <f aca="false">IF(N146="zákl. přenesená",J146,0)</f>
        <v>0</v>
      </c>
      <c r="BH146" s="225" t="n">
        <f aca="false">IF(N146="sníž. přenesená",J146,0)</f>
        <v>0</v>
      </c>
      <c r="BI146" s="225" t="n">
        <f aca="false">IF(N146="nulová",J146,0)</f>
        <v>0</v>
      </c>
      <c r="BJ146" s="3" t="s">
        <v>83</v>
      </c>
      <c r="BK146" s="225" t="n">
        <f aca="false">ROUND(I146*H146,2)</f>
        <v>0</v>
      </c>
      <c r="BL146" s="3" t="s">
        <v>152</v>
      </c>
      <c r="BM146" s="224" t="s">
        <v>2775</v>
      </c>
    </row>
    <row r="147" s="226" customFormat="true" ht="12.8" hidden="false" customHeight="false" outlineLevel="0" collapsed="false">
      <c r="B147" s="227"/>
      <c r="C147" s="228"/>
      <c r="D147" s="229" t="s">
        <v>154</v>
      </c>
      <c r="E147" s="230"/>
      <c r="F147" s="231" t="s">
        <v>2776</v>
      </c>
      <c r="G147" s="228"/>
      <c r="H147" s="232" t="n">
        <v>120.1</v>
      </c>
      <c r="I147" s="233"/>
      <c r="J147" s="228"/>
      <c r="K147" s="228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154</v>
      </c>
      <c r="AU147" s="238" t="s">
        <v>85</v>
      </c>
      <c r="AV147" s="226" t="s">
        <v>85</v>
      </c>
      <c r="AW147" s="226" t="s">
        <v>31</v>
      </c>
      <c r="AX147" s="226" t="s">
        <v>83</v>
      </c>
      <c r="AY147" s="238" t="s">
        <v>146</v>
      </c>
    </row>
    <row r="148" s="31" customFormat="true" ht="37.8" hidden="false" customHeight="true" outlineLevel="0" collapsed="false">
      <c r="A148" s="24"/>
      <c r="B148" s="25"/>
      <c r="C148" s="212" t="s">
        <v>184</v>
      </c>
      <c r="D148" s="212" t="s">
        <v>148</v>
      </c>
      <c r="E148" s="213" t="s">
        <v>2777</v>
      </c>
      <c r="F148" s="214" t="s">
        <v>2778</v>
      </c>
      <c r="G148" s="215" t="s">
        <v>151</v>
      </c>
      <c r="H148" s="216" t="n">
        <v>48.04</v>
      </c>
      <c r="I148" s="217"/>
      <c r="J148" s="218" t="n">
        <f aca="false">ROUND(I148*H148,2)</f>
        <v>0</v>
      </c>
      <c r="K148" s="219"/>
      <c r="L148" s="30"/>
      <c r="M148" s="220"/>
      <c r="N148" s="221" t="s">
        <v>40</v>
      </c>
      <c r="O148" s="74"/>
      <c r="P148" s="222" t="n">
        <f aca="false">O148*H148</f>
        <v>0</v>
      </c>
      <c r="Q148" s="222" t="n">
        <v>0</v>
      </c>
      <c r="R148" s="222" t="n">
        <f aca="false">Q148*H148</f>
        <v>0</v>
      </c>
      <c r="S148" s="222" t="n">
        <v>0</v>
      </c>
      <c r="T148" s="223" t="n">
        <f aca="false">S148*H148</f>
        <v>0</v>
      </c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R148" s="224" t="s">
        <v>152</v>
      </c>
      <c r="AT148" s="224" t="s">
        <v>148</v>
      </c>
      <c r="AU148" s="224" t="s">
        <v>85</v>
      </c>
      <c r="AY148" s="3" t="s">
        <v>146</v>
      </c>
      <c r="BE148" s="225" t="n">
        <f aca="false">IF(N148="základní",J148,0)</f>
        <v>0</v>
      </c>
      <c r="BF148" s="225" t="n">
        <f aca="false">IF(N148="snížená",J148,0)</f>
        <v>0</v>
      </c>
      <c r="BG148" s="225" t="n">
        <f aca="false">IF(N148="zákl. přenesená",J148,0)</f>
        <v>0</v>
      </c>
      <c r="BH148" s="225" t="n">
        <f aca="false">IF(N148="sníž. přenesená",J148,0)</f>
        <v>0</v>
      </c>
      <c r="BI148" s="225" t="n">
        <f aca="false">IF(N148="nulová",J148,0)</f>
        <v>0</v>
      </c>
      <c r="BJ148" s="3" t="s">
        <v>83</v>
      </c>
      <c r="BK148" s="225" t="n">
        <f aca="false">ROUND(I148*H148,2)</f>
        <v>0</v>
      </c>
      <c r="BL148" s="3" t="s">
        <v>152</v>
      </c>
      <c r="BM148" s="224" t="s">
        <v>2779</v>
      </c>
    </row>
    <row r="149" s="226" customFormat="true" ht="12.8" hidden="false" customHeight="false" outlineLevel="0" collapsed="false">
      <c r="B149" s="227"/>
      <c r="C149" s="228"/>
      <c r="D149" s="229" t="s">
        <v>154</v>
      </c>
      <c r="E149" s="230"/>
      <c r="F149" s="231" t="s">
        <v>2780</v>
      </c>
      <c r="G149" s="228"/>
      <c r="H149" s="232" t="n">
        <v>48.04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AT149" s="238" t="s">
        <v>154</v>
      </c>
      <c r="AU149" s="238" t="s">
        <v>85</v>
      </c>
      <c r="AV149" s="226" t="s">
        <v>85</v>
      </c>
      <c r="AW149" s="226" t="s">
        <v>31</v>
      </c>
      <c r="AX149" s="226" t="s">
        <v>83</v>
      </c>
      <c r="AY149" s="238" t="s">
        <v>146</v>
      </c>
    </row>
    <row r="150" s="31" customFormat="true" ht="24.15" hidden="false" customHeight="true" outlineLevel="0" collapsed="false">
      <c r="A150" s="24"/>
      <c r="B150" s="25"/>
      <c r="C150" s="212" t="s">
        <v>1273</v>
      </c>
      <c r="D150" s="212" t="s">
        <v>148</v>
      </c>
      <c r="E150" s="213" t="s">
        <v>2781</v>
      </c>
      <c r="F150" s="214" t="s">
        <v>2782</v>
      </c>
      <c r="G150" s="215" t="s">
        <v>151</v>
      </c>
      <c r="H150" s="216" t="n">
        <v>24.02</v>
      </c>
      <c r="I150" s="217"/>
      <c r="J150" s="218" t="n">
        <f aca="false">ROUND(I150*H150,2)</f>
        <v>0</v>
      </c>
      <c r="K150" s="219"/>
      <c r="L150" s="30"/>
      <c r="M150" s="220"/>
      <c r="N150" s="221" t="s">
        <v>40</v>
      </c>
      <c r="O150" s="74"/>
      <c r="P150" s="222" t="n">
        <f aca="false">O150*H150</f>
        <v>0</v>
      </c>
      <c r="Q150" s="222" t="n">
        <v>0</v>
      </c>
      <c r="R150" s="222" t="n">
        <f aca="false">Q150*H150</f>
        <v>0</v>
      </c>
      <c r="S150" s="222" t="n">
        <v>0</v>
      </c>
      <c r="T150" s="223" t="n">
        <f aca="false">S150*H150</f>
        <v>0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R150" s="224" t="s">
        <v>152</v>
      </c>
      <c r="AT150" s="224" t="s">
        <v>148</v>
      </c>
      <c r="AU150" s="224" t="s">
        <v>85</v>
      </c>
      <c r="AY150" s="3" t="s">
        <v>146</v>
      </c>
      <c r="BE150" s="225" t="n">
        <f aca="false">IF(N150="základní",J150,0)</f>
        <v>0</v>
      </c>
      <c r="BF150" s="225" t="n">
        <f aca="false">IF(N150="snížená",J150,0)</f>
        <v>0</v>
      </c>
      <c r="BG150" s="225" t="n">
        <f aca="false">IF(N150="zákl. přenesená",J150,0)</f>
        <v>0</v>
      </c>
      <c r="BH150" s="225" t="n">
        <f aca="false">IF(N150="sníž. přenesená",J150,0)</f>
        <v>0</v>
      </c>
      <c r="BI150" s="225" t="n">
        <f aca="false">IF(N150="nulová",J150,0)</f>
        <v>0</v>
      </c>
      <c r="BJ150" s="3" t="s">
        <v>83</v>
      </c>
      <c r="BK150" s="225" t="n">
        <f aca="false">ROUND(I150*H150,2)</f>
        <v>0</v>
      </c>
      <c r="BL150" s="3" t="s">
        <v>152</v>
      </c>
      <c r="BM150" s="224" t="s">
        <v>2783</v>
      </c>
    </row>
    <row r="151" s="31" customFormat="true" ht="14.4" hidden="false" customHeight="true" outlineLevel="0" collapsed="false">
      <c r="A151" s="24"/>
      <c r="B151" s="25"/>
      <c r="C151" s="212" t="s">
        <v>204</v>
      </c>
      <c r="D151" s="212" t="s">
        <v>148</v>
      </c>
      <c r="E151" s="213" t="s">
        <v>215</v>
      </c>
      <c r="F151" s="214" t="s">
        <v>216</v>
      </c>
      <c r="G151" s="215" t="s">
        <v>151</v>
      </c>
      <c r="H151" s="216" t="n">
        <v>24.02</v>
      </c>
      <c r="I151" s="217"/>
      <c r="J151" s="218" t="n">
        <f aca="false">ROUND(I151*H151,2)</f>
        <v>0</v>
      </c>
      <c r="K151" s="219"/>
      <c r="L151" s="30"/>
      <c r="M151" s="220"/>
      <c r="N151" s="221" t="s">
        <v>40</v>
      </c>
      <c r="O151" s="74"/>
      <c r="P151" s="222" t="n">
        <f aca="false">O151*H151</f>
        <v>0</v>
      </c>
      <c r="Q151" s="222" t="n">
        <v>0</v>
      </c>
      <c r="R151" s="222" t="n">
        <f aca="false">Q151*H151</f>
        <v>0</v>
      </c>
      <c r="S151" s="222" t="n">
        <v>0</v>
      </c>
      <c r="T151" s="223" t="n">
        <f aca="false">S151*H151</f>
        <v>0</v>
      </c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R151" s="224" t="s">
        <v>152</v>
      </c>
      <c r="AT151" s="224" t="s">
        <v>148</v>
      </c>
      <c r="AU151" s="224" t="s">
        <v>85</v>
      </c>
      <c r="AY151" s="3" t="s">
        <v>146</v>
      </c>
      <c r="BE151" s="225" t="n">
        <f aca="false">IF(N151="základní",J151,0)</f>
        <v>0</v>
      </c>
      <c r="BF151" s="225" t="n">
        <f aca="false">IF(N151="snížená",J151,0)</f>
        <v>0</v>
      </c>
      <c r="BG151" s="225" t="n">
        <f aca="false">IF(N151="zákl. přenesená",J151,0)</f>
        <v>0</v>
      </c>
      <c r="BH151" s="225" t="n">
        <f aca="false">IF(N151="sníž. přenesená",J151,0)</f>
        <v>0</v>
      </c>
      <c r="BI151" s="225" t="n">
        <f aca="false">IF(N151="nulová",J151,0)</f>
        <v>0</v>
      </c>
      <c r="BJ151" s="3" t="s">
        <v>83</v>
      </c>
      <c r="BK151" s="225" t="n">
        <f aca="false">ROUND(I151*H151,2)</f>
        <v>0</v>
      </c>
      <c r="BL151" s="3" t="s">
        <v>152</v>
      </c>
      <c r="BM151" s="224" t="s">
        <v>2784</v>
      </c>
    </row>
    <row r="152" s="31" customFormat="true" ht="14.4" hidden="false" customHeight="true" outlineLevel="0" collapsed="false">
      <c r="A152" s="24"/>
      <c r="B152" s="25"/>
      <c r="C152" s="212" t="s">
        <v>209</v>
      </c>
      <c r="D152" s="212" t="s">
        <v>148</v>
      </c>
      <c r="E152" s="213" t="s">
        <v>2785</v>
      </c>
      <c r="F152" s="214" t="s">
        <v>2786</v>
      </c>
      <c r="G152" s="215" t="s">
        <v>227</v>
      </c>
      <c r="H152" s="216" t="n">
        <v>197.4</v>
      </c>
      <c r="I152" s="217"/>
      <c r="J152" s="218" t="n">
        <f aca="false">ROUND(I152*H152,2)</f>
        <v>0</v>
      </c>
      <c r="K152" s="219"/>
      <c r="L152" s="30"/>
      <c r="M152" s="220"/>
      <c r="N152" s="221" t="s">
        <v>40</v>
      </c>
      <c r="O152" s="74"/>
      <c r="P152" s="222" t="n">
        <f aca="false">O152*H152</f>
        <v>0</v>
      </c>
      <c r="Q152" s="222" t="n">
        <v>0</v>
      </c>
      <c r="R152" s="222" t="n">
        <f aca="false">Q152*H152</f>
        <v>0</v>
      </c>
      <c r="S152" s="222" t="n">
        <v>0</v>
      </c>
      <c r="T152" s="223" t="n">
        <f aca="false">S152*H152</f>
        <v>0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24" t="s">
        <v>152</v>
      </c>
      <c r="AT152" s="224" t="s">
        <v>148</v>
      </c>
      <c r="AU152" s="224" t="s">
        <v>85</v>
      </c>
      <c r="AY152" s="3" t="s">
        <v>146</v>
      </c>
      <c r="BE152" s="225" t="n">
        <f aca="false">IF(N152="základní",J152,0)</f>
        <v>0</v>
      </c>
      <c r="BF152" s="225" t="n">
        <f aca="false">IF(N152="snížená",J152,0)</f>
        <v>0</v>
      </c>
      <c r="BG152" s="225" t="n">
        <f aca="false">IF(N152="zákl. přenesená",J152,0)</f>
        <v>0</v>
      </c>
      <c r="BH152" s="225" t="n">
        <f aca="false">IF(N152="sníž. přenesená",J152,0)</f>
        <v>0</v>
      </c>
      <c r="BI152" s="225" t="n">
        <f aca="false">IF(N152="nulová",J152,0)</f>
        <v>0</v>
      </c>
      <c r="BJ152" s="3" t="s">
        <v>83</v>
      </c>
      <c r="BK152" s="225" t="n">
        <f aca="false">ROUND(I152*H152,2)</f>
        <v>0</v>
      </c>
      <c r="BL152" s="3" t="s">
        <v>152</v>
      </c>
      <c r="BM152" s="224" t="s">
        <v>2787</v>
      </c>
    </row>
    <row r="153" s="226" customFormat="true" ht="12.8" hidden="false" customHeight="false" outlineLevel="0" collapsed="false">
      <c r="B153" s="227"/>
      <c r="C153" s="228"/>
      <c r="D153" s="229" t="s">
        <v>154</v>
      </c>
      <c r="E153" s="230"/>
      <c r="F153" s="231" t="s">
        <v>2788</v>
      </c>
      <c r="G153" s="228"/>
      <c r="H153" s="232" t="n">
        <v>197.4</v>
      </c>
      <c r="I153" s="233"/>
      <c r="J153" s="228"/>
      <c r="K153" s="228"/>
      <c r="L153" s="234"/>
      <c r="M153" s="235"/>
      <c r="N153" s="236"/>
      <c r="O153" s="236"/>
      <c r="P153" s="236"/>
      <c r="Q153" s="236"/>
      <c r="R153" s="236"/>
      <c r="S153" s="236"/>
      <c r="T153" s="237"/>
      <c r="AT153" s="238" t="s">
        <v>154</v>
      </c>
      <c r="AU153" s="238" t="s">
        <v>85</v>
      </c>
      <c r="AV153" s="226" t="s">
        <v>85</v>
      </c>
      <c r="AW153" s="226" t="s">
        <v>31</v>
      </c>
      <c r="AX153" s="226" t="s">
        <v>83</v>
      </c>
      <c r="AY153" s="238" t="s">
        <v>146</v>
      </c>
    </row>
    <row r="154" s="31" customFormat="true" ht="24.15" hidden="false" customHeight="true" outlineLevel="0" collapsed="false">
      <c r="A154" s="24"/>
      <c r="B154" s="25"/>
      <c r="C154" s="212" t="s">
        <v>214</v>
      </c>
      <c r="D154" s="212" t="s">
        <v>148</v>
      </c>
      <c r="E154" s="213" t="s">
        <v>2789</v>
      </c>
      <c r="F154" s="214" t="s">
        <v>2790</v>
      </c>
      <c r="G154" s="215" t="s">
        <v>227</v>
      </c>
      <c r="H154" s="216" t="n">
        <v>140</v>
      </c>
      <c r="I154" s="217"/>
      <c r="J154" s="218" t="n">
        <f aca="false">ROUND(I154*H154,2)</f>
        <v>0</v>
      </c>
      <c r="K154" s="219"/>
      <c r="L154" s="30"/>
      <c r="M154" s="220"/>
      <c r="N154" s="221" t="s">
        <v>40</v>
      </c>
      <c r="O154" s="74"/>
      <c r="P154" s="222" t="n">
        <f aca="false">O154*H154</f>
        <v>0</v>
      </c>
      <c r="Q154" s="222" t="n">
        <v>0</v>
      </c>
      <c r="R154" s="222" t="n">
        <f aca="false">Q154*H154</f>
        <v>0</v>
      </c>
      <c r="S154" s="222" t="n">
        <v>0</v>
      </c>
      <c r="T154" s="223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24" t="s">
        <v>152</v>
      </c>
      <c r="AT154" s="224" t="s">
        <v>148</v>
      </c>
      <c r="AU154" s="224" t="s">
        <v>85</v>
      </c>
      <c r="AY154" s="3" t="s">
        <v>146</v>
      </c>
      <c r="BE154" s="225" t="n">
        <f aca="false">IF(N154="základní",J154,0)</f>
        <v>0</v>
      </c>
      <c r="BF154" s="225" t="n">
        <f aca="false">IF(N154="snížená",J154,0)</f>
        <v>0</v>
      </c>
      <c r="BG154" s="225" t="n">
        <f aca="false">IF(N154="zákl. přenesená",J154,0)</f>
        <v>0</v>
      </c>
      <c r="BH154" s="225" t="n">
        <f aca="false">IF(N154="sníž. přenesená",J154,0)</f>
        <v>0</v>
      </c>
      <c r="BI154" s="225" t="n">
        <f aca="false">IF(N154="nulová",J154,0)</f>
        <v>0</v>
      </c>
      <c r="BJ154" s="3" t="s">
        <v>83</v>
      </c>
      <c r="BK154" s="225" t="n">
        <f aca="false">ROUND(I154*H154,2)</f>
        <v>0</v>
      </c>
      <c r="BL154" s="3" t="s">
        <v>152</v>
      </c>
      <c r="BM154" s="224" t="s">
        <v>2791</v>
      </c>
    </row>
    <row r="155" s="226" customFormat="true" ht="12.8" hidden="false" customHeight="false" outlineLevel="0" collapsed="false">
      <c r="B155" s="227"/>
      <c r="C155" s="228"/>
      <c r="D155" s="229" t="s">
        <v>154</v>
      </c>
      <c r="E155" s="230"/>
      <c r="F155" s="231" t="s">
        <v>2792</v>
      </c>
      <c r="G155" s="228"/>
      <c r="H155" s="232" t="n">
        <v>140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AT155" s="238" t="s">
        <v>154</v>
      </c>
      <c r="AU155" s="238" t="s">
        <v>85</v>
      </c>
      <c r="AV155" s="226" t="s">
        <v>85</v>
      </c>
      <c r="AW155" s="226" t="s">
        <v>31</v>
      </c>
      <c r="AX155" s="226" t="s">
        <v>83</v>
      </c>
      <c r="AY155" s="238" t="s">
        <v>146</v>
      </c>
    </row>
    <row r="156" s="31" customFormat="true" ht="24.15" hidden="false" customHeight="true" outlineLevel="0" collapsed="false">
      <c r="A156" s="24"/>
      <c r="B156" s="25"/>
      <c r="C156" s="212" t="s">
        <v>218</v>
      </c>
      <c r="D156" s="212" t="s">
        <v>148</v>
      </c>
      <c r="E156" s="213" t="s">
        <v>2793</v>
      </c>
      <c r="F156" s="214" t="s">
        <v>2794</v>
      </c>
      <c r="G156" s="215" t="s">
        <v>227</v>
      </c>
      <c r="H156" s="216" t="n">
        <v>140</v>
      </c>
      <c r="I156" s="217"/>
      <c r="J156" s="218" t="n">
        <f aca="false">ROUND(I156*H156,2)</f>
        <v>0</v>
      </c>
      <c r="K156" s="219"/>
      <c r="L156" s="30"/>
      <c r="M156" s="220"/>
      <c r="N156" s="221" t="s">
        <v>40</v>
      </c>
      <c r="O156" s="74"/>
      <c r="P156" s="222" t="n">
        <f aca="false">O156*H156</f>
        <v>0</v>
      </c>
      <c r="Q156" s="222" t="n">
        <v>0</v>
      </c>
      <c r="R156" s="222" t="n">
        <f aca="false">Q156*H156</f>
        <v>0</v>
      </c>
      <c r="S156" s="222" t="n">
        <v>0</v>
      </c>
      <c r="T156" s="223" t="n">
        <f aca="false">S156*H156</f>
        <v>0</v>
      </c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R156" s="224" t="s">
        <v>152</v>
      </c>
      <c r="AT156" s="224" t="s">
        <v>148</v>
      </c>
      <c r="AU156" s="224" t="s">
        <v>85</v>
      </c>
      <c r="AY156" s="3" t="s">
        <v>146</v>
      </c>
      <c r="BE156" s="225" t="n">
        <f aca="false">IF(N156="základní",J156,0)</f>
        <v>0</v>
      </c>
      <c r="BF156" s="225" t="n">
        <f aca="false">IF(N156="snížená",J156,0)</f>
        <v>0</v>
      </c>
      <c r="BG156" s="225" t="n">
        <f aca="false">IF(N156="zákl. přenesená",J156,0)</f>
        <v>0</v>
      </c>
      <c r="BH156" s="225" t="n">
        <f aca="false">IF(N156="sníž. přenesená",J156,0)</f>
        <v>0</v>
      </c>
      <c r="BI156" s="225" t="n">
        <f aca="false">IF(N156="nulová",J156,0)</f>
        <v>0</v>
      </c>
      <c r="BJ156" s="3" t="s">
        <v>83</v>
      </c>
      <c r="BK156" s="225" t="n">
        <f aca="false">ROUND(I156*H156,2)</f>
        <v>0</v>
      </c>
      <c r="BL156" s="3" t="s">
        <v>152</v>
      </c>
      <c r="BM156" s="224" t="s">
        <v>2795</v>
      </c>
    </row>
    <row r="157" s="31" customFormat="true" ht="24.15" hidden="false" customHeight="true" outlineLevel="0" collapsed="false">
      <c r="A157" s="24"/>
      <c r="B157" s="25"/>
      <c r="C157" s="212" t="s">
        <v>224</v>
      </c>
      <c r="D157" s="212" t="s">
        <v>148</v>
      </c>
      <c r="E157" s="213" t="s">
        <v>2796</v>
      </c>
      <c r="F157" s="214" t="s">
        <v>2797</v>
      </c>
      <c r="G157" s="215" t="s">
        <v>227</v>
      </c>
      <c r="H157" s="216" t="n">
        <v>140</v>
      </c>
      <c r="I157" s="217"/>
      <c r="J157" s="218" t="n">
        <f aca="false">ROUND(I157*H157,2)</f>
        <v>0</v>
      </c>
      <c r="K157" s="219"/>
      <c r="L157" s="30"/>
      <c r="M157" s="220"/>
      <c r="N157" s="221" t="s">
        <v>40</v>
      </c>
      <c r="O157" s="74"/>
      <c r="P157" s="222" t="n">
        <f aca="false">O157*H157</f>
        <v>0</v>
      </c>
      <c r="Q157" s="222" t="n">
        <v>0</v>
      </c>
      <c r="R157" s="222" t="n">
        <f aca="false">Q157*H157</f>
        <v>0</v>
      </c>
      <c r="S157" s="222" t="n">
        <v>0</v>
      </c>
      <c r="T157" s="223" t="n">
        <f aca="false"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24" t="s">
        <v>152</v>
      </c>
      <c r="AT157" s="224" t="s">
        <v>148</v>
      </c>
      <c r="AU157" s="224" t="s">
        <v>85</v>
      </c>
      <c r="AY157" s="3" t="s">
        <v>146</v>
      </c>
      <c r="BE157" s="225" t="n">
        <f aca="false">IF(N157="základní",J157,0)</f>
        <v>0</v>
      </c>
      <c r="BF157" s="225" t="n">
        <f aca="false">IF(N157="snížená",J157,0)</f>
        <v>0</v>
      </c>
      <c r="BG157" s="225" t="n">
        <f aca="false">IF(N157="zákl. přenesená",J157,0)</f>
        <v>0</v>
      </c>
      <c r="BH157" s="225" t="n">
        <f aca="false">IF(N157="sníž. přenesená",J157,0)</f>
        <v>0</v>
      </c>
      <c r="BI157" s="225" t="n">
        <f aca="false">IF(N157="nulová",J157,0)</f>
        <v>0</v>
      </c>
      <c r="BJ157" s="3" t="s">
        <v>83</v>
      </c>
      <c r="BK157" s="225" t="n">
        <f aca="false">ROUND(I157*H157,2)</f>
        <v>0</v>
      </c>
      <c r="BL157" s="3" t="s">
        <v>152</v>
      </c>
      <c r="BM157" s="224" t="s">
        <v>2798</v>
      </c>
    </row>
    <row r="158" s="31" customFormat="true" ht="14.4" hidden="false" customHeight="true" outlineLevel="0" collapsed="false">
      <c r="A158" s="24"/>
      <c r="B158" s="25"/>
      <c r="C158" s="263" t="s">
        <v>263</v>
      </c>
      <c r="D158" s="263" t="s">
        <v>1270</v>
      </c>
      <c r="E158" s="264" t="s">
        <v>2799</v>
      </c>
      <c r="F158" s="265" t="s">
        <v>2800</v>
      </c>
      <c r="G158" s="266" t="s">
        <v>2801</v>
      </c>
      <c r="H158" s="267" t="n">
        <v>7</v>
      </c>
      <c r="I158" s="268"/>
      <c r="J158" s="269" t="n">
        <f aca="false">ROUND(I158*H158,2)</f>
        <v>0</v>
      </c>
      <c r="K158" s="270"/>
      <c r="L158" s="271"/>
      <c r="M158" s="272"/>
      <c r="N158" s="273" t="s">
        <v>40</v>
      </c>
      <c r="O158" s="74"/>
      <c r="P158" s="222" t="n">
        <f aca="false">O158*H158</f>
        <v>0</v>
      </c>
      <c r="Q158" s="222" t="n">
        <v>0.001</v>
      </c>
      <c r="R158" s="222" t="n">
        <f aca="false">Q158*H158</f>
        <v>0.007</v>
      </c>
      <c r="S158" s="222" t="n">
        <v>0</v>
      </c>
      <c r="T158" s="223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24" t="s">
        <v>1273</v>
      </c>
      <c r="AT158" s="224" t="s">
        <v>1270</v>
      </c>
      <c r="AU158" s="224" t="s">
        <v>85</v>
      </c>
      <c r="AY158" s="3" t="s">
        <v>146</v>
      </c>
      <c r="BE158" s="225" t="n">
        <f aca="false">IF(N158="základní",J158,0)</f>
        <v>0</v>
      </c>
      <c r="BF158" s="225" t="n">
        <f aca="false">IF(N158="snížená",J158,0)</f>
        <v>0</v>
      </c>
      <c r="BG158" s="225" t="n">
        <f aca="false">IF(N158="zákl. přenesená",J158,0)</f>
        <v>0</v>
      </c>
      <c r="BH158" s="225" t="n">
        <f aca="false">IF(N158="sníž. přenesená",J158,0)</f>
        <v>0</v>
      </c>
      <c r="BI158" s="225" t="n">
        <f aca="false">IF(N158="nulová",J158,0)</f>
        <v>0</v>
      </c>
      <c r="BJ158" s="3" t="s">
        <v>83</v>
      </c>
      <c r="BK158" s="225" t="n">
        <f aca="false">ROUND(I158*H158,2)</f>
        <v>0</v>
      </c>
      <c r="BL158" s="3" t="s">
        <v>152</v>
      </c>
      <c r="BM158" s="224" t="s">
        <v>2802</v>
      </c>
    </row>
    <row r="159" s="226" customFormat="true" ht="12.8" hidden="false" customHeight="false" outlineLevel="0" collapsed="false">
      <c r="B159" s="227"/>
      <c r="C159" s="228"/>
      <c r="D159" s="229" t="s">
        <v>154</v>
      </c>
      <c r="E159" s="230"/>
      <c r="F159" s="231" t="s">
        <v>2803</v>
      </c>
      <c r="G159" s="228"/>
      <c r="H159" s="232" t="n">
        <v>7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AT159" s="238" t="s">
        <v>154</v>
      </c>
      <c r="AU159" s="238" t="s">
        <v>85</v>
      </c>
      <c r="AV159" s="226" t="s">
        <v>85</v>
      </c>
      <c r="AW159" s="226" t="s">
        <v>31</v>
      </c>
      <c r="AX159" s="226" t="s">
        <v>83</v>
      </c>
      <c r="AY159" s="238" t="s">
        <v>146</v>
      </c>
    </row>
    <row r="160" s="195" customFormat="true" ht="22.8" hidden="false" customHeight="true" outlineLevel="0" collapsed="false">
      <c r="B160" s="196"/>
      <c r="C160" s="197"/>
      <c r="D160" s="198" t="s">
        <v>74</v>
      </c>
      <c r="E160" s="210" t="s">
        <v>85</v>
      </c>
      <c r="F160" s="210" t="s">
        <v>256</v>
      </c>
      <c r="G160" s="197"/>
      <c r="H160" s="197"/>
      <c r="I160" s="200"/>
      <c r="J160" s="211" t="n">
        <f aca="false">BK160</f>
        <v>0</v>
      </c>
      <c r="K160" s="197"/>
      <c r="L160" s="202"/>
      <c r="M160" s="203"/>
      <c r="N160" s="204"/>
      <c r="O160" s="204"/>
      <c r="P160" s="205" t="n">
        <f aca="false">SUM(P161:P163)</f>
        <v>0</v>
      </c>
      <c r="Q160" s="204"/>
      <c r="R160" s="205" t="n">
        <f aca="false">SUM(R161:R163)</f>
        <v>0.00164</v>
      </c>
      <c r="S160" s="204"/>
      <c r="T160" s="206" t="n">
        <f aca="false">SUM(T161:T163)</f>
        <v>0</v>
      </c>
      <c r="AR160" s="207" t="s">
        <v>83</v>
      </c>
      <c r="AT160" s="208" t="s">
        <v>74</v>
      </c>
      <c r="AU160" s="208" t="s">
        <v>83</v>
      </c>
      <c r="AY160" s="207" t="s">
        <v>146</v>
      </c>
      <c r="BK160" s="209" t="n">
        <f aca="false">SUM(BK161:BK163)</f>
        <v>0</v>
      </c>
    </row>
    <row r="161" s="31" customFormat="true" ht="24.15" hidden="false" customHeight="true" outlineLevel="0" collapsed="false">
      <c r="A161" s="24"/>
      <c r="B161" s="25"/>
      <c r="C161" s="212" t="s">
        <v>7</v>
      </c>
      <c r="D161" s="212" t="s">
        <v>148</v>
      </c>
      <c r="E161" s="213" t="s">
        <v>2804</v>
      </c>
      <c r="F161" s="214" t="s">
        <v>2805</v>
      </c>
      <c r="G161" s="215" t="s">
        <v>227</v>
      </c>
      <c r="H161" s="216" t="n">
        <v>16.4</v>
      </c>
      <c r="I161" s="217"/>
      <c r="J161" s="218" t="n">
        <f aca="false">ROUND(I161*H161,2)</f>
        <v>0</v>
      </c>
      <c r="K161" s="219"/>
      <c r="L161" s="30"/>
      <c r="M161" s="220"/>
      <c r="N161" s="221" t="s">
        <v>40</v>
      </c>
      <c r="O161" s="74"/>
      <c r="P161" s="222" t="n">
        <f aca="false">O161*H161</f>
        <v>0</v>
      </c>
      <c r="Q161" s="222" t="n">
        <v>0.0001</v>
      </c>
      <c r="R161" s="222" t="n">
        <f aca="false">Q161*H161</f>
        <v>0.00164</v>
      </c>
      <c r="S161" s="222" t="n">
        <v>0</v>
      </c>
      <c r="T161" s="223" t="n">
        <f aca="false">S161*H161</f>
        <v>0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R161" s="224" t="s">
        <v>152</v>
      </c>
      <c r="AT161" s="224" t="s">
        <v>148</v>
      </c>
      <c r="AU161" s="224" t="s">
        <v>85</v>
      </c>
      <c r="AY161" s="3" t="s">
        <v>146</v>
      </c>
      <c r="BE161" s="225" t="n">
        <f aca="false">IF(N161="základní",J161,0)</f>
        <v>0</v>
      </c>
      <c r="BF161" s="225" t="n">
        <f aca="false">IF(N161="snížená",J161,0)</f>
        <v>0</v>
      </c>
      <c r="BG161" s="225" t="n">
        <f aca="false">IF(N161="zákl. přenesená",J161,0)</f>
        <v>0</v>
      </c>
      <c r="BH161" s="225" t="n">
        <f aca="false">IF(N161="sníž. přenesená",J161,0)</f>
        <v>0</v>
      </c>
      <c r="BI161" s="225" t="n">
        <f aca="false">IF(N161="nulová",J161,0)</f>
        <v>0</v>
      </c>
      <c r="BJ161" s="3" t="s">
        <v>83</v>
      </c>
      <c r="BK161" s="225" t="n">
        <f aca="false">ROUND(I161*H161,2)</f>
        <v>0</v>
      </c>
      <c r="BL161" s="3" t="s">
        <v>152</v>
      </c>
      <c r="BM161" s="224" t="s">
        <v>2806</v>
      </c>
    </row>
    <row r="162" s="31" customFormat="true" ht="14.4" hidden="false" customHeight="true" outlineLevel="0" collapsed="false">
      <c r="A162" s="24"/>
      <c r="B162" s="25"/>
      <c r="C162" s="263" t="s">
        <v>273</v>
      </c>
      <c r="D162" s="263" t="s">
        <v>1270</v>
      </c>
      <c r="E162" s="264" t="s">
        <v>2807</v>
      </c>
      <c r="F162" s="265" t="s">
        <v>2808</v>
      </c>
      <c r="G162" s="266" t="s">
        <v>227</v>
      </c>
      <c r="H162" s="267" t="n">
        <v>18.04</v>
      </c>
      <c r="I162" s="268"/>
      <c r="J162" s="269" t="n">
        <f aca="false">ROUND(I162*H162,2)</f>
        <v>0</v>
      </c>
      <c r="K162" s="270"/>
      <c r="L162" s="271"/>
      <c r="M162" s="272"/>
      <c r="N162" s="273" t="s">
        <v>40</v>
      </c>
      <c r="O162" s="74"/>
      <c r="P162" s="222" t="n">
        <f aca="false">O162*H162</f>
        <v>0</v>
      </c>
      <c r="Q162" s="222" t="n">
        <v>0</v>
      </c>
      <c r="R162" s="222" t="n">
        <f aca="false">Q162*H162</f>
        <v>0</v>
      </c>
      <c r="S162" s="222" t="n">
        <v>0</v>
      </c>
      <c r="T162" s="223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24" t="s">
        <v>1273</v>
      </c>
      <c r="AT162" s="224" t="s">
        <v>1270</v>
      </c>
      <c r="AU162" s="224" t="s">
        <v>85</v>
      </c>
      <c r="AY162" s="3" t="s">
        <v>146</v>
      </c>
      <c r="BE162" s="225" t="n">
        <f aca="false">IF(N162="základní",J162,0)</f>
        <v>0</v>
      </c>
      <c r="BF162" s="225" t="n">
        <f aca="false">IF(N162="snížená",J162,0)</f>
        <v>0</v>
      </c>
      <c r="BG162" s="225" t="n">
        <f aca="false">IF(N162="zákl. přenesená",J162,0)</f>
        <v>0</v>
      </c>
      <c r="BH162" s="225" t="n">
        <f aca="false">IF(N162="sníž. přenesená",J162,0)</f>
        <v>0</v>
      </c>
      <c r="BI162" s="225" t="n">
        <f aca="false">IF(N162="nulová",J162,0)</f>
        <v>0</v>
      </c>
      <c r="BJ162" s="3" t="s">
        <v>83</v>
      </c>
      <c r="BK162" s="225" t="n">
        <f aca="false">ROUND(I162*H162,2)</f>
        <v>0</v>
      </c>
      <c r="BL162" s="3" t="s">
        <v>152</v>
      </c>
      <c r="BM162" s="224" t="s">
        <v>2809</v>
      </c>
    </row>
    <row r="163" s="226" customFormat="true" ht="12.8" hidden="false" customHeight="false" outlineLevel="0" collapsed="false">
      <c r="B163" s="227"/>
      <c r="C163" s="228"/>
      <c r="D163" s="229" t="s">
        <v>154</v>
      </c>
      <c r="E163" s="230"/>
      <c r="F163" s="231" t="s">
        <v>2810</v>
      </c>
      <c r="G163" s="228"/>
      <c r="H163" s="232" t="n">
        <v>18.04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AT163" s="238" t="s">
        <v>154</v>
      </c>
      <c r="AU163" s="238" t="s">
        <v>85</v>
      </c>
      <c r="AV163" s="226" t="s">
        <v>85</v>
      </c>
      <c r="AW163" s="226" t="s">
        <v>31</v>
      </c>
      <c r="AX163" s="226" t="s">
        <v>83</v>
      </c>
      <c r="AY163" s="238" t="s">
        <v>146</v>
      </c>
    </row>
    <row r="164" s="195" customFormat="true" ht="22.8" hidden="false" customHeight="true" outlineLevel="0" collapsed="false">
      <c r="B164" s="196"/>
      <c r="C164" s="197"/>
      <c r="D164" s="198" t="s">
        <v>74</v>
      </c>
      <c r="E164" s="210" t="s">
        <v>160</v>
      </c>
      <c r="F164" s="210" t="s">
        <v>432</v>
      </c>
      <c r="G164" s="197"/>
      <c r="H164" s="197"/>
      <c r="I164" s="200"/>
      <c r="J164" s="211" t="n">
        <f aca="false">BK164</f>
        <v>0</v>
      </c>
      <c r="K164" s="197"/>
      <c r="L164" s="202"/>
      <c r="M164" s="203"/>
      <c r="N164" s="204"/>
      <c r="O164" s="204"/>
      <c r="P164" s="205" t="n">
        <f aca="false">SUM(P165:P170)</f>
        <v>0</v>
      </c>
      <c r="Q164" s="204"/>
      <c r="R164" s="205" t="n">
        <f aca="false">SUM(R165:R170)</f>
        <v>0</v>
      </c>
      <c r="S164" s="204"/>
      <c r="T164" s="206" t="n">
        <f aca="false">SUM(T165:T170)</f>
        <v>0</v>
      </c>
      <c r="AR164" s="207" t="s">
        <v>83</v>
      </c>
      <c r="AT164" s="208" t="s">
        <v>74</v>
      </c>
      <c r="AU164" s="208" t="s">
        <v>83</v>
      </c>
      <c r="AY164" s="207" t="s">
        <v>146</v>
      </c>
      <c r="BK164" s="209" t="n">
        <f aca="false">SUM(BK165:BK170)</f>
        <v>0</v>
      </c>
    </row>
    <row r="165" s="31" customFormat="true" ht="24.15" hidden="false" customHeight="true" outlineLevel="0" collapsed="false">
      <c r="A165" s="24"/>
      <c r="B165" s="25"/>
      <c r="C165" s="212" t="s">
        <v>278</v>
      </c>
      <c r="D165" s="212" t="s">
        <v>148</v>
      </c>
      <c r="E165" s="213" t="s">
        <v>2811</v>
      </c>
      <c r="F165" s="214" t="s">
        <v>2812</v>
      </c>
      <c r="G165" s="215" t="s">
        <v>260</v>
      </c>
      <c r="H165" s="216" t="n">
        <v>1</v>
      </c>
      <c r="I165" s="217"/>
      <c r="J165" s="218" t="n">
        <f aca="false">ROUND(I165*H165,2)</f>
        <v>0</v>
      </c>
      <c r="K165" s="219"/>
      <c r="L165" s="30"/>
      <c r="M165" s="220"/>
      <c r="N165" s="221" t="s">
        <v>40</v>
      </c>
      <c r="O165" s="74"/>
      <c r="P165" s="222" t="n">
        <f aca="false">O165*H165</f>
        <v>0</v>
      </c>
      <c r="Q165" s="222" t="n">
        <v>0</v>
      </c>
      <c r="R165" s="222" t="n">
        <f aca="false">Q165*H165</f>
        <v>0</v>
      </c>
      <c r="S165" s="222" t="n">
        <v>0</v>
      </c>
      <c r="T165" s="223" t="n">
        <f aca="false">S165*H165</f>
        <v>0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R165" s="224" t="s">
        <v>152</v>
      </c>
      <c r="AT165" s="224" t="s">
        <v>148</v>
      </c>
      <c r="AU165" s="224" t="s">
        <v>85</v>
      </c>
      <c r="AY165" s="3" t="s">
        <v>146</v>
      </c>
      <c r="BE165" s="225" t="n">
        <f aca="false">IF(N165="základní",J165,0)</f>
        <v>0</v>
      </c>
      <c r="BF165" s="225" t="n">
        <f aca="false">IF(N165="snížená",J165,0)</f>
        <v>0</v>
      </c>
      <c r="BG165" s="225" t="n">
        <f aca="false">IF(N165="zákl. přenesená",J165,0)</f>
        <v>0</v>
      </c>
      <c r="BH165" s="225" t="n">
        <f aca="false">IF(N165="sníž. přenesená",J165,0)</f>
        <v>0</v>
      </c>
      <c r="BI165" s="225" t="n">
        <f aca="false">IF(N165="nulová",J165,0)</f>
        <v>0</v>
      </c>
      <c r="BJ165" s="3" t="s">
        <v>83</v>
      </c>
      <c r="BK165" s="225" t="n">
        <f aca="false">ROUND(I165*H165,2)</f>
        <v>0</v>
      </c>
      <c r="BL165" s="3" t="s">
        <v>152</v>
      </c>
      <c r="BM165" s="224" t="s">
        <v>2813</v>
      </c>
    </row>
    <row r="166" s="31" customFormat="true" ht="37.8" hidden="false" customHeight="true" outlineLevel="0" collapsed="false">
      <c r="A166" s="24"/>
      <c r="B166" s="25"/>
      <c r="C166" s="263" t="s">
        <v>282</v>
      </c>
      <c r="D166" s="263" t="s">
        <v>1270</v>
      </c>
      <c r="E166" s="264" t="s">
        <v>2814</v>
      </c>
      <c r="F166" s="265" t="s">
        <v>2815</v>
      </c>
      <c r="G166" s="266" t="s">
        <v>1596</v>
      </c>
      <c r="H166" s="267" t="n">
        <v>1</v>
      </c>
      <c r="I166" s="268"/>
      <c r="J166" s="269" t="n">
        <f aca="false">ROUND(I166*H166,2)</f>
        <v>0</v>
      </c>
      <c r="K166" s="270"/>
      <c r="L166" s="271"/>
      <c r="M166" s="272"/>
      <c r="N166" s="273" t="s">
        <v>40</v>
      </c>
      <c r="O166" s="74"/>
      <c r="P166" s="222" t="n">
        <f aca="false">O166*H166</f>
        <v>0</v>
      </c>
      <c r="Q166" s="222" t="n">
        <v>0</v>
      </c>
      <c r="R166" s="222" t="n">
        <f aca="false">Q166*H166</f>
        <v>0</v>
      </c>
      <c r="S166" s="222" t="n">
        <v>0</v>
      </c>
      <c r="T166" s="223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24" t="s">
        <v>1273</v>
      </c>
      <c r="AT166" s="224" t="s">
        <v>1270</v>
      </c>
      <c r="AU166" s="224" t="s">
        <v>85</v>
      </c>
      <c r="AY166" s="3" t="s">
        <v>146</v>
      </c>
      <c r="BE166" s="225" t="n">
        <f aca="false">IF(N166="základní",J166,0)</f>
        <v>0</v>
      </c>
      <c r="BF166" s="225" t="n">
        <f aca="false">IF(N166="snížená",J166,0)</f>
        <v>0</v>
      </c>
      <c r="BG166" s="225" t="n">
        <f aca="false">IF(N166="zákl. přenesená",J166,0)</f>
        <v>0</v>
      </c>
      <c r="BH166" s="225" t="n">
        <f aca="false">IF(N166="sníž. přenesená",J166,0)</f>
        <v>0</v>
      </c>
      <c r="BI166" s="225" t="n">
        <f aca="false">IF(N166="nulová",J166,0)</f>
        <v>0</v>
      </c>
      <c r="BJ166" s="3" t="s">
        <v>83</v>
      </c>
      <c r="BK166" s="225" t="n">
        <f aca="false">ROUND(I166*H166,2)</f>
        <v>0</v>
      </c>
      <c r="BL166" s="3" t="s">
        <v>152</v>
      </c>
      <c r="BM166" s="224" t="s">
        <v>2816</v>
      </c>
    </row>
    <row r="167" s="31" customFormat="true" ht="37.8" hidden="false" customHeight="true" outlineLevel="0" collapsed="false">
      <c r="A167" s="24"/>
      <c r="B167" s="25"/>
      <c r="C167" s="212" t="s">
        <v>344</v>
      </c>
      <c r="D167" s="212" t="s">
        <v>148</v>
      </c>
      <c r="E167" s="213" t="s">
        <v>2817</v>
      </c>
      <c r="F167" s="214" t="s">
        <v>2818</v>
      </c>
      <c r="G167" s="215" t="s">
        <v>1618</v>
      </c>
      <c r="H167" s="216" t="n">
        <v>1</v>
      </c>
      <c r="I167" s="217"/>
      <c r="J167" s="218" t="n">
        <f aca="false">ROUND(I167*H167,2)</f>
        <v>0</v>
      </c>
      <c r="K167" s="219"/>
      <c r="L167" s="30"/>
      <c r="M167" s="220"/>
      <c r="N167" s="221" t="s">
        <v>40</v>
      </c>
      <c r="O167" s="74"/>
      <c r="P167" s="222" t="n">
        <f aca="false">O167*H167</f>
        <v>0</v>
      </c>
      <c r="Q167" s="222" t="n">
        <v>0</v>
      </c>
      <c r="R167" s="222" t="n">
        <f aca="false">Q167*H167</f>
        <v>0</v>
      </c>
      <c r="S167" s="222" t="n">
        <v>0</v>
      </c>
      <c r="T167" s="223" t="n">
        <f aca="false">S167*H167</f>
        <v>0</v>
      </c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R167" s="224" t="s">
        <v>152</v>
      </c>
      <c r="AT167" s="224" t="s">
        <v>148</v>
      </c>
      <c r="AU167" s="224" t="s">
        <v>85</v>
      </c>
      <c r="AY167" s="3" t="s">
        <v>146</v>
      </c>
      <c r="BE167" s="225" t="n">
        <f aca="false">IF(N167="základní",J167,0)</f>
        <v>0</v>
      </c>
      <c r="BF167" s="225" t="n">
        <f aca="false">IF(N167="snížená",J167,0)</f>
        <v>0</v>
      </c>
      <c r="BG167" s="225" t="n">
        <f aca="false">IF(N167="zákl. přenesená",J167,0)</f>
        <v>0</v>
      </c>
      <c r="BH167" s="225" t="n">
        <f aca="false">IF(N167="sníž. přenesená",J167,0)</f>
        <v>0</v>
      </c>
      <c r="BI167" s="225" t="n">
        <f aca="false">IF(N167="nulová",J167,0)</f>
        <v>0</v>
      </c>
      <c r="BJ167" s="3" t="s">
        <v>83</v>
      </c>
      <c r="BK167" s="225" t="n">
        <f aca="false">ROUND(I167*H167,2)</f>
        <v>0</v>
      </c>
      <c r="BL167" s="3" t="s">
        <v>152</v>
      </c>
      <c r="BM167" s="224" t="s">
        <v>2819</v>
      </c>
    </row>
    <row r="168" s="31" customFormat="true" ht="24.15" hidden="false" customHeight="true" outlineLevel="0" collapsed="false">
      <c r="A168" s="24"/>
      <c r="B168" s="25"/>
      <c r="C168" s="212" t="s">
        <v>349</v>
      </c>
      <c r="D168" s="212" t="s">
        <v>148</v>
      </c>
      <c r="E168" s="213" t="s">
        <v>2820</v>
      </c>
      <c r="F168" s="214" t="s">
        <v>2821</v>
      </c>
      <c r="G168" s="215" t="s">
        <v>260</v>
      </c>
      <c r="H168" s="216" t="n">
        <v>1</v>
      </c>
      <c r="I168" s="217"/>
      <c r="J168" s="218" t="n">
        <f aca="false">ROUND(I168*H168,2)</f>
        <v>0</v>
      </c>
      <c r="K168" s="219"/>
      <c r="L168" s="30"/>
      <c r="M168" s="220"/>
      <c r="N168" s="221" t="s">
        <v>40</v>
      </c>
      <c r="O168" s="74"/>
      <c r="P168" s="222" t="n">
        <f aca="false">O168*H168</f>
        <v>0</v>
      </c>
      <c r="Q168" s="222" t="n">
        <v>0</v>
      </c>
      <c r="R168" s="222" t="n">
        <f aca="false">Q168*H168</f>
        <v>0</v>
      </c>
      <c r="S168" s="222" t="n">
        <v>0</v>
      </c>
      <c r="T168" s="223" t="n">
        <f aca="false">S168*H168</f>
        <v>0</v>
      </c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R168" s="224" t="s">
        <v>152</v>
      </c>
      <c r="AT168" s="224" t="s">
        <v>148</v>
      </c>
      <c r="AU168" s="224" t="s">
        <v>85</v>
      </c>
      <c r="AY168" s="3" t="s">
        <v>146</v>
      </c>
      <c r="BE168" s="225" t="n">
        <f aca="false">IF(N168="základní",J168,0)</f>
        <v>0</v>
      </c>
      <c r="BF168" s="225" t="n">
        <f aca="false">IF(N168="snížená",J168,0)</f>
        <v>0</v>
      </c>
      <c r="BG168" s="225" t="n">
        <f aca="false">IF(N168="zákl. přenesená",J168,0)</f>
        <v>0</v>
      </c>
      <c r="BH168" s="225" t="n">
        <f aca="false">IF(N168="sníž. přenesená",J168,0)</f>
        <v>0</v>
      </c>
      <c r="BI168" s="225" t="n">
        <f aca="false">IF(N168="nulová",J168,0)</f>
        <v>0</v>
      </c>
      <c r="BJ168" s="3" t="s">
        <v>83</v>
      </c>
      <c r="BK168" s="225" t="n">
        <f aca="false">ROUND(I168*H168,2)</f>
        <v>0</v>
      </c>
      <c r="BL168" s="3" t="s">
        <v>152</v>
      </c>
      <c r="BM168" s="224" t="s">
        <v>2822</v>
      </c>
    </row>
    <row r="169" s="31" customFormat="true" ht="49.05" hidden="false" customHeight="true" outlineLevel="0" collapsed="false">
      <c r="A169" s="24"/>
      <c r="B169" s="25"/>
      <c r="C169" s="263" t="s">
        <v>6</v>
      </c>
      <c r="D169" s="263" t="s">
        <v>1270</v>
      </c>
      <c r="E169" s="264" t="s">
        <v>2823</v>
      </c>
      <c r="F169" s="265" t="s">
        <v>2824</v>
      </c>
      <c r="G169" s="266" t="s">
        <v>1596</v>
      </c>
      <c r="H169" s="267" t="n">
        <v>1</v>
      </c>
      <c r="I169" s="268"/>
      <c r="J169" s="269" t="n">
        <f aca="false">ROUND(I169*H169,2)</f>
        <v>0</v>
      </c>
      <c r="K169" s="270"/>
      <c r="L169" s="271"/>
      <c r="M169" s="272"/>
      <c r="N169" s="273" t="s">
        <v>40</v>
      </c>
      <c r="O169" s="74"/>
      <c r="P169" s="222" t="n">
        <f aca="false">O169*H169</f>
        <v>0</v>
      </c>
      <c r="Q169" s="222" t="n">
        <v>0</v>
      </c>
      <c r="R169" s="222" t="n">
        <f aca="false">Q169*H169</f>
        <v>0</v>
      </c>
      <c r="S169" s="222" t="n">
        <v>0</v>
      </c>
      <c r="T169" s="223" t="n">
        <f aca="false">S169*H169</f>
        <v>0</v>
      </c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R169" s="224" t="s">
        <v>1273</v>
      </c>
      <c r="AT169" s="224" t="s">
        <v>1270</v>
      </c>
      <c r="AU169" s="224" t="s">
        <v>85</v>
      </c>
      <c r="AY169" s="3" t="s">
        <v>146</v>
      </c>
      <c r="BE169" s="225" t="n">
        <f aca="false">IF(N169="základní",J169,0)</f>
        <v>0</v>
      </c>
      <c r="BF169" s="225" t="n">
        <f aca="false">IF(N169="snížená",J169,0)</f>
        <v>0</v>
      </c>
      <c r="BG169" s="225" t="n">
        <f aca="false">IF(N169="zákl. přenesená",J169,0)</f>
        <v>0</v>
      </c>
      <c r="BH169" s="225" t="n">
        <f aca="false">IF(N169="sníž. přenesená",J169,0)</f>
        <v>0</v>
      </c>
      <c r="BI169" s="225" t="n">
        <f aca="false">IF(N169="nulová",J169,0)</f>
        <v>0</v>
      </c>
      <c r="BJ169" s="3" t="s">
        <v>83</v>
      </c>
      <c r="BK169" s="225" t="n">
        <f aca="false">ROUND(I169*H169,2)</f>
        <v>0</v>
      </c>
      <c r="BL169" s="3" t="s">
        <v>152</v>
      </c>
      <c r="BM169" s="224" t="s">
        <v>2825</v>
      </c>
    </row>
    <row r="170" s="31" customFormat="true" ht="14.4" hidden="false" customHeight="true" outlineLevel="0" collapsed="false">
      <c r="A170" s="24"/>
      <c r="B170" s="25"/>
      <c r="C170" s="212" t="s">
        <v>397</v>
      </c>
      <c r="D170" s="212" t="s">
        <v>148</v>
      </c>
      <c r="E170" s="213" t="s">
        <v>2826</v>
      </c>
      <c r="F170" s="214" t="s">
        <v>2827</v>
      </c>
      <c r="G170" s="215" t="s">
        <v>1618</v>
      </c>
      <c r="H170" s="216" t="n">
        <v>1</v>
      </c>
      <c r="I170" s="217"/>
      <c r="J170" s="218" t="n">
        <f aca="false">ROUND(I170*H170,2)</f>
        <v>0</v>
      </c>
      <c r="K170" s="219"/>
      <c r="L170" s="30"/>
      <c r="M170" s="220"/>
      <c r="N170" s="221" t="s">
        <v>40</v>
      </c>
      <c r="O170" s="74"/>
      <c r="P170" s="222" t="n">
        <f aca="false">O170*H170</f>
        <v>0</v>
      </c>
      <c r="Q170" s="222" t="n">
        <v>0</v>
      </c>
      <c r="R170" s="222" t="n">
        <f aca="false">Q170*H170</f>
        <v>0</v>
      </c>
      <c r="S170" s="222" t="n">
        <v>0</v>
      </c>
      <c r="T170" s="223" t="n">
        <f aca="false">S170*H170</f>
        <v>0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24" t="s">
        <v>152</v>
      </c>
      <c r="AT170" s="224" t="s">
        <v>148</v>
      </c>
      <c r="AU170" s="224" t="s">
        <v>85</v>
      </c>
      <c r="AY170" s="3" t="s">
        <v>146</v>
      </c>
      <c r="BE170" s="225" t="n">
        <f aca="false">IF(N170="základní",J170,0)</f>
        <v>0</v>
      </c>
      <c r="BF170" s="225" t="n">
        <f aca="false">IF(N170="snížená",J170,0)</f>
        <v>0</v>
      </c>
      <c r="BG170" s="225" t="n">
        <f aca="false">IF(N170="zákl. přenesená",J170,0)</f>
        <v>0</v>
      </c>
      <c r="BH170" s="225" t="n">
        <f aca="false">IF(N170="sníž. přenesená",J170,0)</f>
        <v>0</v>
      </c>
      <c r="BI170" s="225" t="n">
        <f aca="false">IF(N170="nulová",J170,0)</f>
        <v>0</v>
      </c>
      <c r="BJ170" s="3" t="s">
        <v>83</v>
      </c>
      <c r="BK170" s="225" t="n">
        <f aca="false">ROUND(I170*H170,2)</f>
        <v>0</v>
      </c>
      <c r="BL170" s="3" t="s">
        <v>152</v>
      </c>
      <c r="BM170" s="224" t="s">
        <v>2828</v>
      </c>
    </row>
    <row r="171" s="195" customFormat="true" ht="22.8" hidden="false" customHeight="true" outlineLevel="0" collapsed="false">
      <c r="B171" s="196"/>
      <c r="C171" s="197"/>
      <c r="D171" s="198" t="s">
        <v>74</v>
      </c>
      <c r="E171" s="210" t="s">
        <v>170</v>
      </c>
      <c r="F171" s="210" t="s">
        <v>2829</v>
      </c>
      <c r="G171" s="197"/>
      <c r="H171" s="197"/>
      <c r="I171" s="200"/>
      <c r="J171" s="211" t="n">
        <f aca="false">BK171</f>
        <v>0</v>
      </c>
      <c r="K171" s="197"/>
      <c r="L171" s="202"/>
      <c r="M171" s="203"/>
      <c r="N171" s="204"/>
      <c r="O171" s="204"/>
      <c r="P171" s="205" t="n">
        <f aca="false">SUM(P172:P181)</f>
        <v>0</v>
      </c>
      <c r="Q171" s="204"/>
      <c r="R171" s="205" t="n">
        <f aca="false">SUM(R172:R181)</f>
        <v>48.48855</v>
      </c>
      <c r="S171" s="204"/>
      <c r="T171" s="206" t="n">
        <f aca="false">SUM(T172:T181)</f>
        <v>0</v>
      </c>
      <c r="AR171" s="207" t="s">
        <v>83</v>
      </c>
      <c r="AT171" s="208" t="s">
        <v>74</v>
      </c>
      <c r="AU171" s="208" t="s">
        <v>83</v>
      </c>
      <c r="AY171" s="207" t="s">
        <v>146</v>
      </c>
      <c r="BK171" s="209" t="n">
        <f aca="false">SUM(BK172:BK181)</f>
        <v>0</v>
      </c>
    </row>
    <row r="172" s="31" customFormat="true" ht="14.4" hidden="false" customHeight="true" outlineLevel="0" collapsed="false">
      <c r="A172" s="24"/>
      <c r="B172" s="25"/>
      <c r="C172" s="212" t="s">
        <v>402</v>
      </c>
      <c r="D172" s="212" t="s">
        <v>148</v>
      </c>
      <c r="E172" s="213" t="s">
        <v>2830</v>
      </c>
      <c r="F172" s="214" t="s">
        <v>2831</v>
      </c>
      <c r="G172" s="215" t="s">
        <v>227</v>
      </c>
      <c r="H172" s="216" t="n">
        <v>33</v>
      </c>
      <c r="I172" s="217"/>
      <c r="J172" s="218" t="n">
        <f aca="false">ROUND(I172*H172,2)</f>
        <v>0</v>
      </c>
      <c r="K172" s="219"/>
      <c r="L172" s="30"/>
      <c r="M172" s="220"/>
      <c r="N172" s="221" t="s">
        <v>40</v>
      </c>
      <c r="O172" s="74"/>
      <c r="P172" s="222" t="n">
        <f aca="false">O172*H172</f>
        <v>0</v>
      </c>
      <c r="Q172" s="222" t="n">
        <v>0</v>
      </c>
      <c r="R172" s="222" t="n">
        <f aca="false">Q172*H172</f>
        <v>0</v>
      </c>
      <c r="S172" s="222" t="n">
        <v>0</v>
      </c>
      <c r="T172" s="223" t="n">
        <f aca="false">S172*H172</f>
        <v>0</v>
      </c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R172" s="224" t="s">
        <v>152</v>
      </c>
      <c r="AT172" s="224" t="s">
        <v>148</v>
      </c>
      <c r="AU172" s="224" t="s">
        <v>85</v>
      </c>
      <c r="AY172" s="3" t="s">
        <v>146</v>
      </c>
      <c r="BE172" s="225" t="n">
        <f aca="false">IF(N172="základní",J172,0)</f>
        <v>0</v>
      </c>
      <c r="BF172" s="225" t="n">
        <f aca="false">IF(N172="snížená",J172,0)</f>
        <v>0</v>
      </c>
      <c r="BG172" s="225" t="n">
        <f aca="false">IF(N172="zákl. přenesená",J172,0)</f>
        <v>0</v>
      </c>
      <c r="BH172" s="225" t="n">
        <f aca="false">IF(N172="sníž. přenesená",J172,0)</f>
        <v>0</v>
      </c>
      <c r="BI172" s="225" t="n">
        <f aca="false">IF(N172="nulová",J172,0)</f>
        <v>0</v>
      </c>
      <c r="BJ172" s="3" t="s">
        <v>83</v>
      </c>
      <c r="BK172" s="225" t="n">
        <f aca="false">ROUND(I172*H172,2)</f>
        <v>0</v>
      </c>
      <c r="BL172" s="3" t="s">
        <v>152</v>
      </c>
      <c r="BM172" s="224" t="s">
        <v>2832</v>
      </c>
    </row>
    <row r="173" s="31" customFormat="true" ht="24.15" hidden="false" customHeight="true" outlineLevel="0" collapsed="false">
      <c r="A173" s="24"/>
      <c r="B173" s="25"/>
      <c r="C173" s="212" t="s">
        <v>413</v>
      </c>
      <c r="D173" s="212" t="s">
        <v>148</v>
      </c>
      <c r="E173" s="213" t="s">
        <v>2833</v>
      </c>
      <c r="F173" s="214" t="s">
        <v>2834</v>
      </c>
      <c r="G173" s="215" t="s">
        <v>227</v>
      </c>
      <c r="H173" s="216" t="n">
        <v>33</v>
      </c>
      <c r="I173" s="217"/>
      <c r="J173" s="218" t="n">
        <f aca="false">ROUND(I173*H173,2)</f>
        <v>0</v>
      </c>
      <c r="K173" s="219"/>
      <c r="L173" s="30"/>
      <c r="M173" s="220"/>
      <c r="N173" s="221" t="s">
        <v>40</v>
      </c>
      <c r="O173" s="74"/>
      <c r="P173" s="222" t="n">
        <f aca="false">O173*H173</f>
        <v>0</v>
      </c>
      <c r="Q173" s="222" t="n">
        <v>0</v>
      </c>
      <c r="R173" s="222" t="n">
        <f aca="false">Q173*H173</f>
        <v>0</v>
      </c>
      <c r="S173" s="222" t="n">
        <v>0</v>
      </c>
      <c r="T173" s="223" t="n">
        <f aca="false">S173*H173</f>
        <v>0</v>
      </c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R173" s="224" t="s">
        <v>152</v>
      </c>
      <c r="AT173" s="224" t="s">
        <v>148</v>
      </c>
      <c r="AU173" s="224" t="s">
        <v>85</v>
      </c>
      <c r="AY173" s="3" t="s">
        <v>146</v>
      </c>
      <c r="BE173" s="225" t="n">
        <f aca="false">IF(N173="základní",J173,0)</f>
        <v>0</v>
      </c>
      <c r="BF173" s="225" t="n">
        <f aca="false">IF(N173="snížená",J173,0)</f>
        <v>0</v>
      </c>
      <c r="BG173" s="225" t="n">
        <f aca="false">IF(N173="zákl. přenesená",J173,0)</f>
        <v>0</v>
      </c>
      <c r="BH173" s="225" t="n">
        <f aca="false">IF(N173="sníž. přenesená",J173,0)</f>
        <v>0</v>
      </c>
      <c r="BI173" s="225" t="n">
        <f aca="false">IF(N173="nulová",J173,0)</f>
        <v>0</v>
      </c>
      <c r="BJ173" s="3" t="s">
        <v>83</v>
      </c>
      <c r="BK173" s="225" t="n">
        <f aca="false">ROUND(I173*H173,2)</f>
        <v>0</v>
      </c>
      <c r="BL173" s="3" t="s">
        <v>152</v>
      </c>
      <c r="BM173" s="224" t="s">
        <v>2835</v>
      </c>
    </row>
    <row r="174" s="31" customFormat="true" ht="24.15" hidden="false" customHeight="true" outlineLevel="0" collapsed="false">
      <c r="A174" s="24"/>
      <c r="B174" s="25"/>
      <c r="C174" s="212" t="s">
        <v>424</v>
      </c>
      <c r="D174" s="212" t="s">
        <v>148</v>
      </c>
      <c r="E174" s="213" t="s">
        <v>2836</v>
      </c>
      <c r="F174" s="214" t="s">
        <v>2837</v>
      </c>
      <c r="G174" s="215" t="s">
        <v>227</v>
      </c>
      <c r="H174" s="216" t="n">
        <v>148</v>
      </c>
      <c r="I174" s="217"/>
      <c r="J174" s="218" t="n">
        <f aca="false">ROUND(I174*H174,2)</f>
        <v>0</v>
      </c>
      <c r="K174" s="219"/>
      <c r="L174" s="30"/>
      <c r="M174" s="220"/>
      <c r="N174" s="221" t="s">
        <v>40</v>
      </c>
      <c r="O174" s="74"/>
      <c r="P174" s="222" t="n">
        <f aca="false">O174*H174</f>
        <v>0</v>
      </c>
      <c r="Q174" s="222" t="n">
        <v>0</v>
      </c>
      <c r="R174" s="222" t="n">
        <f aca="false">Q174*H174</f>
        <v>0</v>
      </c>
      <c r="S174" s="222" t="n">
        <v>0</v>
      </c>
      <c r="T174" s="223" t="n">
        <f aca="false">S174*H174</f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R174" s="224" t="s">
        <v>152</v>
      </c>
      <c r="AT174" s="224" t="s">
        <v>148</v>
      </c>
      <c r="AU174" s="224" t="s">
        <v>85</v>
      </c>
      <c r="AY174" s="3" t="s">
        <v>146</v>
      </c>
      <c r="BE174" s="225" t="n">
        <f aca="false">IF(N174="základní",J174,0)</f>
        <v>0</v>
      </c>
      <c r="BF174" s="225" t="n">
        <f aca="false">IF(N174="snížená",J174,0)</f>
        <v>0</v>
      </c>
      <c r="BG174" s="225" t="n">
        <f aca="false">IF(N174="zákl. přenesená",J174,0)</f>
        <v>0</v>
      </c>
      <c r="BH174" s="225" t="n">
        <f aca="false">IF(N174="sníž. přenesená",J174,0)</f>
        <v>0</v>
      </c>
      <c r="BI174" s="225" t="n">
        <f aca="false">IF(N174="nulová",J174,0)</f>
        <v>0</v>
      </c>
      <c r="BJ174" s="3" t="s">
        <v>83</v>
      </c>
      <c r="BK174" s="225" t="n">
        <f aca="false">ROUND(I174*H174,2)</f>
        <v>0</v>
      </c>
      <c r="BL174" s="3" t="s">
        <v>152</v>
      </c>
      <c r="BM174" s="224" t="s">
        <v>2838</v>
      </c>
    </row>
    <row r="175" s="31" customFormat="true" ht="14.4" hidden="false" customHeight="true" outlineLevel="0" collapsed="false">
      <c r="A175" s="24"/>
      <c r="B175" s="25"/>
      <c r="C175" s="212" t="s">
        <v>428</v>
      </c>
      <c r="D175" s="212" t="s">
        <v>148</v>
      </c>
      <c r="E175" s="213" t="s">
        <v>2839</v>
      </c>
      <c r="F175" s="214" t="s">
        <v>2840</v>
      </c>
      <c r="G175" s="215" t="s">
        <v>227</v>
      </c>
      <c r="H175" s="216" t="n">
        <v>148</v>
      </c>
      <c r="I175" s="217"/>
      <c r="J175" s="218" t="n">
        <f aca="false">ROUND(I175*H175,2)</f>
        <v>0</v>
      </c>
      <c r="K175" s="219"/>
      <c r="L175" s="30"/>
      <c r="M175" s="220"/>
      <c r="N175" s="221" t="s">
        <v>40</v>
      </c>
      <c r="O175" s="74"/>
      <c r="P175" s="222" t="n">
        <f aca="false">O175*H175</f>
        <v>0</v>
      </c>
      <c r="Q175" s="222" t="n">
        <v>0</v>
      </c>
      <c r="R175" s="222" t="n">
        <f aca="false">Q175*H175</f>
        <v>0</v>
      </c>
      <c r="S175" s="222" t="n">
        <v>0</v>
      </c>
      <c r="T175" s="223" t="n">
        <f aca="false">S175*H175</f>
        <v>0</v>
      </c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R175" s="224" t="s">
        <v>152</v>
      </c>
      <c r="AT175" s="224" t="s">
        <v>148</v>
      </c>
      <c r="AU175" s="224" t="s">
        <v>85</v>
      </c>
      <c r="AY175" s="3" t="s">
        <v>146</v>
      </c>
      <c r="BE175" s="225" t="n">
        <f aca="false">IF(N175="základní",J175,0)</f>
        <v>0</v>
      </c>
      <c r="BF175" s="225" t="n">
        <f aca="false">IF(N175="snížená",J175,0)</f>
        <v>0</v>
      </c>
      <c r="BG175" s="225" t="n">
        <f aca="false">IF(N175="zákl. přenesená",J175,0)</f>
        <v>0</v>
      </c>
      <c r="BH175" s="225" t="n">
        <f aca="false">IF(N175="sníž. přenesená",J175,0)</f>
        <v>0</v>
      </c>
      <c r="BI175" s="225" t="n">
        <f aca="false">IF(N175="nulová",J175,0)</f>
        <v>0</v>
      </c>
      <c r="BJ175" s="3" t="s">
        <v>83</v>
      </c>
      <c r="BK175" s="225" t="n">
        <f aca="false">ROUND(I175*H175,2)</f>
        <v>0</v>
      </c>
      <c r="BL175" s="3" t="s">
        <v>152</v>
      </c>
      <c r="BM175" s="224" t="s">
        <v>2841</v>
      </c>
    </row>
    <row r="176" s="31" customFormat="true" ht="24.15" hidden="false" customHeight="true" outlineLevel="0" collapsed="false">
      <c r="A176" s="24"/>
      <c r="B176" s="25"/>
      <c r="C176" s="212" t="s">
        <v>433</v>
      </c>
      <c r="D176" s="212" t="s">
        <v>148</v>
      </c>
      <c r="E176" s="213" t="s">
        <v>2842</v>
      </c>
      <c r="F176" s="214" t="s">
        <v>2843</v>
      </c>
      <c r="G176" s="215" t="s">
        <v>227</v>
      </c>
      <c r="H176" s="216" t="n">
        <v>33</v>
      </c>
      <c r="I176" s="217"/>
      <c r="J176" s="218" t="n">
        <f aca="false">ROUND(I176*H176,2)</f>
        <v>0</v>
      </c>
      <c r="K176" s="219"/>
      <c r="L176" s="30"/>
      <c r="M176" s="220"/>
      <c r="N176" s="221" t="s">
        <v>40</v>
      </c>
      <c r="O176" s="74"/>
      <c r="P176" s="222" t="n">
        <f aca="false">O176*H176</f>
        <v>0</v>
      </c>
      <c r="Q176" s="222" t="n">
        <v>0.08425</v>
      </c>
      <c r="R176" s="222" t="n">
        <f aca="false">Q176*H176</f>
        <v>2.78025</v>
      </c>
      <c r="S176" s="222" t="n">
        <v>0</v>
      </c>
      <c r="T176" s="223" t="n">
        <f aca="false">S176*H176</f>
        <v>0</v>
      </c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R176" s="224" t="s">
        <v>152</v>
      </c>
      <c r="AT176" s="224" t="s">
        <v>148</v>
      </c>
      <c r="AU176" s="224" t="s">
        <v>85</v>
      </c>
      <c r="AY176" s="3" t="s">
        <v>146</v>
      </c>
      <c r="BE176" s="225" t="n">
        <f aca="false">IF(N176="základní",J176,0)</f>
        <v>0</v>
      </c>
      <c r="BF176" s="225" t="n">
        <f aca="false">IF(N176="snížená",J176,0)</f>
        <v>0</v>
      </c>
      <c r="BG176" s="225" t="n">
        <f aca="false">IF(N176="zákl. přenesená",J176,0)</f>
        <v>0</v>
      </c>
      <c r="BH176" s="225" t="n">
        <f aca="false">IF(N176="sníž. přenesená",J176,0)</f>
        <v>0</v>
      </c>
      <c r="BI176" s="225" t="n">
        <f aca="false">IF(N176="nulová",J176,0)</f>
        <v>0</v>
      </c>
      <c r="BJ176" s="3" t="s">
        <v>83</v>
      </c>
      <c r="BK176" s="225" t="n">
        <f aca="false">ROUND(I176*H176,2)</f>
        <v>0</v>
      </c>
      <c r="BL176" s="3" t="s">
        <v>152</v>
      </c>
      <c r="BM176" s="224" t="s">
        <v>2844</v>
      </c>
    </row>
    <row r="177" s="31" customFormat="true" ht="24.15" hidden="false" customHeight="true" outlineLevel="0" collapsed="false">
      <c r="A177" s="24"/>
      <c r="B177" s="25"/>
      <c r="C177" s="263" t="s">
        <v>437</v>
      </c>
      <c r="D177" s="263" t="s">
        <v>1270</v>
      </c>
      <c r="E177" s="264" t="s">
        <v>2845</v>
      </c>
      <c r="F177" s="265" t="s">
        <v>2846</v>
      </c>
      <c r="G177" s="266" t="s">
        <v>227</v>
      </c>
      <c r="H177" s="267" t="n">
        <v>33.66</v>
      </c>
      <c r="I177" s="268"/>
      <c r="J177" s="269" t="n">
        <f aca="false">ROUND(I177*H177,2)</f>
        <v>0</v>
      </c>
      <c r="K177" s="270"/>
      <c r="L177" s="271"/>
      <c r="M177" s="272"/>
      <c r="N177" s="273" t="s">
        <v>40</v>
      </c>
      <c r="O177" s="74"/>
      <c r="P177" s="222" t="n">
        <f aca="false">O177*H177</f>
        <v>0</v>
      </c>
      <c r="Q177" s="222" t="n">
        <v>0.113</v>
      </c>
      <c r="R177" s="222" t="n">
        <f aca="false">Q177*H177</f>
        <v>3.80358</v>
      </c>
      <c r="S177" s="222" t="n">
        <v>0</v>
      </c>
      <c r="T177" s="223" t="n">
        <f aca="false">S177*H177</f>
        <v>0</v>
      </c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R177" s="224" t="s">
        <v>1273</v>
      </c>
      <c r="AT177" s="224" t="s">
        <v>1270</v>
      </c>
      <c r="AU177" s="224" t="s">
        <v>85</v>
      </c>
      <c r="AY177" s="3" t="s">
        <v>146</v>
      </c>
      <c r="BE177" s="225" t="n">
        <f aca="false">IF(N177="základní",J177,0)</f>
        <v>0</v>
      </c>
      <c r="BF177" s="225" t="n">
        <f aca="false">IF(N177="snížená",J177,0)</f>
        <v>0</v>
      </c>
      <c r="BG177" s="225" t="n">
        <f aca="false">IF(N177="zákl. přenesená",J177,0)</f>
        <v>0</v>
      </c>
      <c r="BH177" s="225" t="n">
        <f aca="false">IF(N177="sníž. přenesená",J177,0)</f>
        <v>0</v>
      </c>
      <c r="BI177" s="225" t="n">
        <f aca="false">IF(N177="nulová",J177,0)</f>
        <v>0</v>
      </c>
      <c r="BJ177" s="3" t="s">
        <v>83</v>
      </c>
      <c r="BK177" s="225" t="n">
        <f aca="false">ROUND(I177*H177,2)</f>
        <v>0</v>
      </c>
      <c r="BL177" s="3" t="s">
        <v>152</v>
      </c>
      <c r="BM177" s="224" t="s">
        <v>2847</v>
      </c>
    </row>
    <row r="178" s="226" customFormat="true" ht="12.8" hidden="false" customHeight="false" outlineLevel="0" collapsed="false">
      <c r="B178" s="227"/>
      <c r="C178" s="228"/>
      <c r="D178" s="229" t="s">
        <v>154</v>
      </c>
      <c r="E178" s="230"/>
      <c r="F178" s="231" t="s">
        <v>2848</v>
      </c>
      <c r="G178" s="228"/>
      <c r="H178" s="232" t="n">
        <v>33.66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154</v>
      </c>
      <c r="AU178" s="238" t="s">
        <v>85</v>
      </c>
      <c r="AV178" s="226" t="s">
        <v>85</v>
      </c>
      <c r="AW178" s="226" t="s">
        <v>31</v>
      </c>
      <c r="AX178" s="226" t="s">
        <v>83</v>
      </c>
      <c r="AY178" s="238" t="s">
        <v>146</v>
      </c>
    </row>
    <row r="179" s="31" customFormat="true" ht="24.15" hidden="false" customHeight="true" outlineLevel="0" collapsed="false">
      <c r="A179" s="24"/>
      <c r="B179" s="25"/>
      <c r="C179" s="212" t="s">
        <v>473</v>
      </c>
      <c r="D179" s="212" t="s">
        <v>148</v>
      </c>
      <c r="E179" s="213" t="s">
        <v>2849</v>
      </c>
      <c r="F179" s="214" t="s">
        <v>2850</v>
      </c>
      <c r="G179" s="215" t="s">
        <v>227</v>
      </c>
      <c r="H179" s="216" t="n">
        <v>148</v>
      </c>
      <c r="I179" s="217"/>
      <c r="J179" s="218" t="n">
        <f aca="false">ROUND(I179*H179,2)</f>
        <v>0</v>
      </c>
      <c r="K179" s="219"/>
      <c r="L179" s="30"/>
      <c r="M179" s="220"/>
      <c r="N179" s="221" t="s">
        <v>40</v>
      </c>
      <c r="O179" s="74"/>
      <c r="P179" s="222" t="n">
        <f aca="false">O179*H179</f>
        <v>0</v>
      </c>
      <c r="Q179" s="222" t="n">
        <v>0.10362</v>
      </c>
      <c r="R179" s="222" t="n">
        <f aca="false">Q179*H179</f>
        <v>15.33576</v>
      </c>
      <c r="S179" s="222" t="n">
        <v>0</v>
      </c>
      <c r="T179" s="223" t="n">
        <f aca="false">S179*H179</f>
        <v>0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R179" s="224" t="s">
        <v>152</v>
      </c>
      <c r="AT179" s="224" t="s">
        <v>148</v>
      </c>
      <c r="AU179" s="224" t="s">
        <v>85</v>
      </c>
      <c r="AY179" s="3" t="s">
        <v>146</v>
      </c>
      <c r="BE179" s="225" t="n">
        <f aca="false">IF(N179="základní",J179,0)</f>
        <v>0</v>
      </c>
      <c r="BF179" s="225" t="n">
        <f aca="false">IF(N179="snížená",J179,0)</f>
        <v>0</v>
      </c>
      <c r="BG179" s="225" t="n">
        <f aca="false">IF(N179="zákl. přenesená",J179,0)</f>
        <v>0</v>
      </c>
      <c r="BH179" s="225" t="n">
        <f aca="false">IF(N179="sníž. přenesená",J179,0)</f>
        <v>0</v>
      </c>
      <c r="BI179" s="225" t="n">
        <f aca="false">IF(N179="nulová",J179,0)</f>
        <v>0</v>
      </c>
      <c r="BJ179" s="3" t="s">
        <v>83</v>
      </c>
      <c r="BK179" s="225" t="n">
        <f aca="false">ROUND(I179*H179,2)</f>
        <v>0</v>
      </c>
      <c r="BL179" s="3" t="s">
        <v>152</v>
      </c>
      <c r="BM179" s="224" t="s">
        <v>2851</v>
      </c>
    </row>
    <row r="180" s="31" customFormat="true" ht="14.4" hidden="false" customHeight="true" outlineLevel="0" collapsed="false">
      <c r="A180" s="24"/>
      <c r="B180" s="25"/>
      <c r="C180" s="263" t="s">
        <v>484</v>
      </c>
      <c r="D180" s="263" t="s">
        <v>1270</v>
      </c>
      <c r="E180" s="264" t="s">
        <v>2852</v>
      </c>
      <c r="F180" s="265" t="s">
        <v>2853</v>
      </c>
      <c r="G180" s="266" t="s">
        <v>227</v>
      </c>
      <c r="H180" s="267" t="n">
        <v>150.96</v>
      </c>
      <c r="I180" s="268"/>
      <c r="J180" s="269" t="n">
        <f aca="false">ROUND(I180*H180,2)</f>
        <v>0</v>
      </c>
      <c r="K180" s="270"/>
      <c r="L180" s="271"/>
      <c r="M180" s="272"/>
      <c r="N180" s="273" t="s">
        <v>40</v>
      </c>
      <c r="O180" s="74"/>
      <c r="P180" s="222" t="n">
        <f aca="false">O180*H180</f>
        <v>0</v>
      </c>
      <c r="Q180" s="222" t="n">
        <v>0.176</v>
      </c>
      <c r="R180" s="222" t="n">
        <f aca="false">Q180*H180</f>
        <v>26.56896</v>
      </c>
      <c r="S180" s="222" t="n">
        <v>0</v>
      </c>
      <c r="T180" s="223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24" t="s">
        <v>1273</v>
      </c>
      <c r="AT180" s="224" t="s">
        <v>1270</v>
      </c>
      <c r="AU180" s="224" t="s">
        <v>85</v>
      </c>
      <c r="AY180" s="3" t="s">
        <v>146</v>
      </c>
      <c r="BE180" s="225" t="n">
        <f aca="false">IF(N180="základní",J180,0)</f>
        <v>0</v>
      </c>
      <c r="BF180" s="225" t="n">
        <f aca="false">IF(N180="snížená",J180,0)</f>
        <v>0</v>
      </c>
      <c r="BG180" s="225" t="n">
        <f aca="false">IF(N180="zákl. přenesená",J180,0)</f>
        <v>0</v>
      </c>
      <c r="BH180" s="225" t="n">
        <f aca="false">IF(N180="sníž. přenesená",J180,0)</f>
        <v>0</v>
      </c>
      <c r="BI180" s="225" t="n">
        <f aca="false">IF(N180="nulová",J180,0)</f>
        <v>0</v>
      </c>
      <c r="BJ180" s="3" t="s">
        <v>83</v>
      </c>
      <c r="BK180" s="225" t="n">
        <f aca="false">ROUND(I180*H180,2)</f>
        <v>0</v>
      </c>
      <c r="BL180" s="3" t="s">
        <v>152</v>
      </c>
      <c r="BM180" s="224" t="s">
        <v>2854</v>
      </c>
    </row>
    <row r="181" s="226" customFormat="true" ht="12.8" hidden="false" customHeight="false" outlineLevel="0" collapsed="false">
      <c r="B181" s="227"/>
      <c r="C181" s="228"/>
      <c r="D181" s="229" t="s">
        <v>154</v>
      </c>
      <c r="E181" s="230"/>
      <c r="F181" s="231" t="s">
        <v>2855</v>
      </c>
      <c r="G181" s="228"/>
      <c r="H181" s="232" t="n">
        <v>150.96</v>
      </c>
      <c r="I181" s="233"/>
      <c r="J181" s="228"/>
      <c r="K181" s="228"/>
      <c r="L181" s="234"/>
      <c r="M181" s="235"/>
      <c r="N181" s="236"/>
      <c r="O181" s="236"/>
      <c r="P181" s="236"/>
      <c r="Q181" s="236"/>
      <c r="R181" s="236"/>
      <c r="S181" s="236"/>
      <c r="T181" s="237"/>
      <c r="AT181" s="238" t="s">
        <v>154</v>
      </c>
      <c r="AU181" s="238" t="s">
        <v>85</v>
      </c>
      <c r="AV181" s="226" t="s">
        <v>85</v>
      </c>
      <c r="AW181" s="226" t="s">
        <v>31</v>
      </c>
      <c r="AX181" s="226" t="s">
        <v>83</v>
      </c>
      <c r="AY181" s="238" t="s">
        <v>146</v>
      </c>
    </row>
    <row r="182" s="195" customFormat="true" ht="22.8" hidden="false" customHeight="true" outlineLevel="0" collapsed="false">
      <c r="B182" s="196"/>
      <c r="C182" s="197"/>
      <c r="D182" s="198" t="s">
        <v>74</v>
      </c>
      <c r="E182" s="210" t="s">
        <v>1100</v>
      </c>
      <c r="F182" s="210" t="s">
        <v>1101</v>
      </c>
      <c r="G182" s="197"/>
      <c r="H182" s="197"/>
      <c r="I182" s="200"/>
      <c r="J182" s="211" t="n">
        <f aca="false">BK182</f>
        <v>0</v>
      </c>
      <c r="K182" s="197"/>
      <c r="L182" s="202"/>
      <c r="M182" s="203"/>
      <c r="N182" s="204"/>
      <c r="O182" s="204"/>
      <c r="P182" s="205" t="n">
        <f aca="false">SUM(P183:P186)</f>
        <v>0</v>
      </c>
      <c r="Q182" s="204"/>
      <c r="R182" s="205" t="n">
        <f aca="false">SUM(R183:R186)</f>
        <v>6.55508</v>
      </c>
      <c r="S182" s="204"/>
      <c r="T182" s="206" t="n">
        <f aca="false">SUM(T183:T186)</f>
        <v>0</v>
      </c>
      <c r="AR182" s="207" t="s">
        <v>83</v>
      </c>
      <c r="AT182" s="208" t="s">
        <v>74</v>
      </c>
      <c r="AU182" s="208" t="s">
        <v>83</v>
      </c>
      <c r="AY182" s="207" t="s">
        <v>146</v>
      </c>
      <c r="BK182" s="209" t="n">
        <f aca="false">SUM(BK183:BK186)</f>
        <v>0</v>
      </c>
    </row>
    <row r="183" s="31" customFormat="true" ht="24.15" hidden="false" customHeight="true" outlineLevel="0" collapsed="false">
      <c r="A183" s="24"/>
      <c r="B183" s="25"/>
      <c r="C183" s="212" t="s">
        <v>523</v>
      </c>
      <c r="D183" s="212" t="s">
        <v>148</v>
      </c>
      <c r="E183" s="213" t="s">
        <v>1490</v>
      </c>
      <c r="F183" s="214" t="s">
        <v>1491</v>
      </c>
      <c r="G183" s="215" t="s">
        <v>151</v>
      </c>
      <c r="H183" s="216" t="n">
        <v>1.64</v>
      </c>
      <c r="I183" s="217"/>
      <c r="J183" s="218" t="n">
        <f aca="false">ROUND(I183*H183,2)</f>
        <v>0</v>
      </c>
      <c r="K183" s="219"/>
      <c r="L183" s="30"/>
      <c r="M183" s="220"/>
      <c r="N183" s="221" t="s">
        <v>40</v>
      </c>
      <c r="O183" s="74"/>
      <c r="P183" s="222" t="n">
        <f aca="false">O183*H183</f>
        <v>0</v>
      </c>
      <c r="Q183" s="222" t="n">
        <v>2.16</v>
      </c>
      <c r="R183" s="222" t="n">
        <f aca="false">Q183*H183</f>
        <v>3.5424</v>
      </c>
      <c r="S183" s="222" t="n">
        <v>0</v>
      </c>
      <c r="T183" s="223" t="n">
        <f aca="false">S183*H183</f>
        <v>0</v>
      </c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R183" s="224" t="s">
        <v>152</v>
      </c>
      <c r="AT183" s="224" t="s">
        <v>148</v>
      </c>
      <c r="AU183" s="224" t="s">
        <v>85</v>
      </c>
      <c r="AY183" s="3" t="s">
        <v>146</v>
      </c>
      <c r="BE183" s="225" t="n">
        <f aca="false">IF(N183="základní",J183,0)</f>
        <v>0</v>
      </c>
      <c r="BF183" s="225" t="n">
        <f aca="false">IF(N183="snížená",J183,0)</f>
        <v>0</v>
      </c>
      <c r="BG183" s="225" t="n">
        <f aca="false">IF(N183="zákl. přenesená",J183,0)</f>
        <v>0</v>
      </c>
      <c r="BH183" s="225" t="n">
        <f aca="false">IF(N183="sníž. přenesená",J183,0)</f>
        <v>0</v>
      </c>
      <c r="BI183" s="225" t="n">
        <f aca="false">IF(N183="nulová",J183,0)</f>
        <v>0</v>
      </c>
      <c r="BJ183" s="3" t="s">
        <v>83</v>
      </c>
      <c r="BK183" s="225" t="n">
        <f aca="false">ROUND(I183*H183,2)</f>
        <v>0</v>
      </c>
      <c r="BL183" s="3" t="s">
        <v>152</v>
      </c>
      <c r="BM183" s="224" t="s">
        <v>2856</v>
      </c>
    </row>
    <row r="184" s="226" customFormat="true" ht="12.8" hidden="false" customHeight="false" outlineLevel="0" collapsed="false">
      <c r="B184" s="227"/>
      <c r="C184" s="228"/>
      <c r="D184" s="229" t="s">
        <v>154</v>
      </c>
      <c r="E184" s="230"/>
      <c r="F184" s="231" t="s">
        <v>2857</v>
      </c>
      <c r="G184" s="228"/>
      <c r="H184" s="232" t="n">
        <v>1.64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AT184" s="238" t="s">
        <v>154</v>
      </c>
      <c r="AU184" s="238" t="s">
        <v>85</v>
      </c>
      <c r="AV184" s="226" t="s">
        <v>85</v>
      </c>
      <c r="AW184" s="226" t="s">
        <v>31</v>
      </c>
      <c r="AX184" s="226" t="s">
        <v>83</v>
      </c>
      <c r="AY184" s="238" t="s">
        <v>146</v>
      </c>
    </row>
    <row r="185" s="31" customFormat="true" ht="14.4" hidden="false" customHeight="true" outlineLevel="0" collapsed="false">
      <c r="A185" s="24"/>
      <c r="B185" s="25"/>
      <c r="C185" s="212" t="s">
        <v>528</v>
      </c>
      <c r="D185" s="212" t="s">
        <v>148</v>
      </c>
      <c r="E185" s="213" t="s">
        <v>2858</v>
      </c>
      <c r="F185" s="214" t="s">
        <v>2859</v>
      </c>
      <c r="G185" s="215" t="s">
        <v>227</v>
      </c>
      <c r="H185" s="216" t="n">
        <v>16.4</v>
      </c>
      <c r="I185" s="217"/>
      <c r="J185" s="218" t="n">
        <f aca="false">ROUND(I185*H185,2)</f>
        <v>0</v>
      </c>
      <c r="K185" s="219"/>
      <c r="L185" s="30"/>
      <c r="M185" s="220"/>
      <c r="N185" s="221" t="s">
        <v>40</v>
      </c>
      <c r="O185" s="74"/>
      <c r="P185" s="222" t="n">
        <f aca="false">O185*H185</f>
        <v>0</v>
      </c>
      <c r="Q185" s="222" t="n">
        <v>0.1837</v>
      </c>
      <c r="R185" s="222" t="n">
        <f aca="false">Q185*H185</f>
        <v>3.01268</v>
      </c>
      <c r="S185" s="222" t="n">
        <v>0</v>
      </c>
      <c r="T185" s="223" t="n">
        <f aca="false">S185*H185</f>
        <v>0</v>
      </c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R185" s="224" t="s">
        <v>152</v>
      </c>
      <c r="AT185" s="224" t="s">
        <v>148</v>
      </c>
      <c r="AU185" s="224" t="s">
        <v>85</v>
      </c>
      <c r="AY185" s="3" t="s">
        <v>146</v>
      </c>
      <c r="BE185" s="225" t="n">
        <f aca="false">IF(N185="základní",J185,0)</f>
        <v>0</v>
      </c>
      <c r="BF185" s="225" t="n">
        <f aca="false">IF(N185="snížená",J185,0)</f>
        <v>0</v>
      </c>
      <c r="BG185" s="225" t="n">
        <f aca="false">IF(N185="zákl. přenesená",J185,0)</f>
        <v>0</v>
      </c>
      <c r="BH185" s="225" t="n">
        <f aca="false">IF(N185="sníž. přenesená",J185,0)</f>
        <v>0</v>
      </c>
      <c r="BI185" s="225" t="n">
        <f aca="false">IF(N185="nulová",J185,0)</f>
        <v>0</v>
      </c>
      <c r="BJ185" s="3" t="s">
        <v>83</v>
      </c>
      <c r="BK185" s="225" t="n">
        <f aca="false">ROUND(I185*H185,2)</f>
        <v>0</v>
      </c>
      <c r="BL185" s="3" t="s">
        <v>152</v>
      </c>
      <c r="BM185" s="224" t="s">
        <v>2860</v>
      </c>
    </row>
    <row r="186" s="226" customFormat="true" ht="12.8" hidden="false" customHeight="false" outlineLevel="0" collapsed="false">
      <c r="B186" s="227"/>
      <c r="C186" s="228"/>
      <c r="D186" s="229" t="s">
        <v>154</v>
      </c>
      <c r="E186" s="230"/>
      <c r="F186" s="231" t="s">
        <v>2861</v>
      </c>
      <c r="G186" s="228"/>
      <c r="H186" s="232" t="n">
        <v>16.4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AT186" s="238" t="s">
        <v>154</v>
      </c>
      <c r="AU186" s="238" t="s">
        <v>85</v>
      </c>
      <c r="AV186" s="226" t="s">
        <v>85</v>
      </c>
      <c r="AW186" s="226" t="s">
        <v>31</v>
      </c>
      <c r="AX186" s="226" t="s">
        <v>83</v>
      </c>
      <c r="AY186" s="238" t="s">
        <v>146</v>
      </c>
    </row>
    <row r="187" s="195" customFormat="true" ht="22.8" hidden="false" customHeight="true" outlineLevel="0" collapsed="false">
      <c r="B187" s="196"/>
      <c r="C187" s="197"/>
      <c r="D187" s="198" t="s">
        <v>74</v>
      </c>
      <c r="E187" s="210" t="s">
        <v>204</v>
      </c>
      <c r="F187" s="210" t="s">
        <v>1502</v>
      </c>
      <c r="G187" s="197"/>
      <c r="H187" s="197"/>
      <c r="I187" s="200"/>
      <c r="J187" s="211" t="n">
        <f aca="false">BK187</f>
        <v>0</v>
      </c>
      <c r="K187" s="197"/>
      <c r="L187" s="202"/>
      <c r="M187" s="203"/>
      <c r="N187" s="204"/>
      <c r="O187" s="204"/>
      <c r="P187" s="205" t="n">
        <f aca="false">SUM(P188:P219)</f>
        <v>0</v>
      </c>
      <c r="Q187" s="204"/>
      <c r="R187" s="205" t="n">
        <f aca="false">SUM(R188:R219)</f>
        <v>24.02766884</v>
      </c>
      <c r="S187" s="204"/>
      <c r="T187" s="206" t="n">
        <f aca="false">SUM(T188:T219)</f>
        <v>24.825894</v>
      </c>
      <c r="AR187" s="207" t="s">
        <v>83</v>
      </c>
      <c r="AT187" s="208" t="s">
        <v>74</v>
      </c>
      <c r="AU187" s="208" t="s">
        <v>83</v>
      </c>
      <c r="AY187" s="207" t="s">
        <v>146</v>
      </c>
      <c r="BK187" s="209" t="n">
        <f aca="false">SUM(BK188:BK219)</f>
        <v>0</v>
      </c>
    </row>
    <row r="188" s="31" customFormat="true" ht="24.15" hidden="false" customHeight="true" outlineLevel="0" collapsed="false">
      <c r="A188" s="24"/>
      <c r="B188" s="25"/>
      <c r="C188" s="212" t="s">
        <v>534</v>
      </c>
      <c r="D188" s="212" t="s">
        <v>148</v>
      </c>
      <c r="E188" s="213" t="s">
        <v>2862</v>
      </c>
      <c r="F188" s="214" t="s">
        <v>2863</v>
      </c>
      <c r="G188" s="215" t="s">
        <v>260</v>
      </c>
      <c r="H188" s="216" t="n">
        <v>1</v>
      </c>
      <c r="I188" s="217"/>
      <c r="J188" s="218" t="n">
        <f aca="false">ROUND(I188*H188,2)</f>
        <v>0</v>
      </c>
      <c r="K188" s="219"/>
      <c r="L188" s="30"/>
      <c r="M188" s="220"/>
      <c r="N188" s="221" t="s">
        <v>40</v>
      </c>
      <c r="O188" s="74"/>
      <c r="P188" s="222" t="n">
        <f aca="false">O188*H188</f>
        <v>0</v>
      </c>
      <c r="Q188" s="222" t="n">
        <v>0.0007</v>
      </c>
      <c r="R188" s="222" t="n">
        <f aca="false">Q188*H188</f>
        <v>0.0007</v>
      </c>
      <c r="S188" s="222" t="n">
        <v>0</v>
      </c>
      <c r="T188" s="223" t="n">
        <f aca="false">S188*H188</f>
        <v>0</v>
      </c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R188" s="224" t="s">
        <v>152</v>
      </c>
      <c r="AT188" s="224" t="s">
        <v>148</v>
      </c>
      <c r="AU188" s="224" t="s">
        <v>85</v>
      </c>
      <c r="AY188" s="3" t="s">
        <v>146</v>
      </c>
      <c r="BE188" s="225" t="n">
        <f aca="false">IF(N188="základní",J188,0)</f>
        <v>0</v>
      </c>
      <c r="BF188" s="225" t="n">
        <f aca="false">IF(N188="snížená",J188,0)</f>
        <v>0</v>
      </c>
      <c r="BG188" s="225" t="n">
        <f aca="false">IF(N188="zákl. přenesená",J188,0)</f>
        <v>0</v>
      </c>
      <c r="BH188" s="225" t="n">
        <f aca="false">IF(N188="sníž. přenesená",J188,0)</f>
        <v>0</v>
      </c>
      <c r="BI188" s="225" t="n">
        <f aca="false">IF(N188="nulová",J188,0)</f>
        <v>0</v>
      </c>
      <c r="BJ188" s="3" t="s">
        <v>83</v>
      </c>
      <c r="BK188" s="225" t="n">
        <f aca="false">ROUND(I188*H188,2)</f>
        <v>0</v>
      </c>
      <c r="BL188" s="3" t="s">
        <v>152</v>
      </c>
      <c r="BM188" s="224" t="s">
        <v>2864</v>
      </c>
    </row>
    <row r="189" s="31" customFormat="true" ht="24.15" hidden="false" customHeight="true" outlineLevel="0" collapsed="false">
      <c r="A189" s="24"/>
      <c r="B189" s="25"/>
      <c r="C189" s="212" t="s">
        <v>541</v>
      </c>
      <c r="D189" s="212" t="s">
        <v>148</v>
      </c>
      <c r="E189" s="213" t="s">
        <v>2865</v>
      </c>
      <c r="F189" s="214" t="s">
        <v>2866</v>
      </c>
      <c r="G189" s="215" t="s">
        <v>260</v>
      </c>
      <c r="H189" s="216" t="n">
        <v>1</v>
      </c>
      <c r="I189" s="217"/>
      <c r="J189" s="218" t="n">
        <f aca="false">ROUND(I189*H189,2)</f>
        <v>0</v>
      </c>
      <c r="K189" s="219"/>
      <c r="L189" s="30"/>
      <c r="M189" s="220"/>
      <c r="N189" s="221" t="s">
        <v>40</v>
      </c>
      <c r="O189" s="74"/>
      <c r="P189" s="222" t="n">
        <f aca="false">O189*H189</f>
        <v>0</v>
      </c>
      <c r="Q189" s="222" t="n">
        <v>0.10941</v>
      </c>
      <c r="R189" s="222" t="n">
        <f aca="false">Q189*H189</f>
        <v>0.10941</v>
      </c>
      <c r="S189" s="222" t="n">
        <v>0</v>
      </c>
      <c r="T189" s="223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24" t="s">
        <v>152</v>
      </c>
      <c r="AT189" s="224" t="s">
        <v>148</v>
      </c>
      <c r="AU189" s="224" t="s">
        <v>85</v>
      </c>
      <c r="AY189" s="3" t="s">
        <v>146</v>
      </c>
      <c r="BE189" s="225" t="n">
        <f aca="false">IF(N189="základní",J189,0)</f>
        <v>0</v>
      </c>
      <c r="BF189" s="225" t="n">
        <f aca="false">IF(N189="snížená",J189,0)</f>
        <v>0</v>
      </c>
      <c r="BG189" s="225" t="n">
        <f aca="false">IF(N189="zákl. přenesená",J189,0)</f>
        <v>0</v>
      </c>
      <c r="BH189" s="225" t="n">
        <f aca="false">IF(N189="sníž. přenesená",J189,0)</f>
        <v>0</v>
      </c>
      <c r="BI189" s="225" t="n">
        <f aca="false">IF(N189="nulová",J189,0)</f>
        <v>0</v>
      </c>
      <c r="BJ189" s="3" t="s">
        <v>83</v>
      </c>
      <c r="BK189" s="225" t="n">
        <f aca="false">ROUND(I189*H189,2)</f>
        <v>0</v>
      </c>
      <c r="BL189" s="3" t="s">
        <v>152</v>
      </c>
      <c r="BM189" s="224" t="s">
        <v>2867</v>
      </c>
    </row>
    <row r="190" s="31" customFormat="true" ht="24.15" hidden="false" customHeight="true" outlineLevel="0" collapsed="false">
      <c r="A190" s="24"/>
      <c r="B190" s="25"/>
      <c r="C190" s="263" t="s">
        <v>545</v>
      </c>
      <c r="D190" s="263" t="s">
        <v>1270</v>
      </c>
      <c r="E190" s="264" t="s">
        <v>2868</v>
      </c>
      <c r="F190" s="265" t="s">
        <v>2869</v>
      </c>
      <c r="G190" s="266" t="s">
        <v>1618</v>
      </c>
      <c r="H190" s="267" t="n">
        <v>1</v>
      </c>
      <c r="I190" s="268"/>
      <c r="J190" s="269" t="n">
        <f aca="false">ROUND(I190*H190,2)</f>
        <v>0</v>
      </c>
      <c r="K190" s="270"/>
      <c r="L190" s="271"/>
      <c r="M190" s="272"/>
      <c r="N190" s="273" t="s">
        <v>40</v>
      </c>
      <c r="O190" s="74"/>
      <c r="P190" s="222" t="n">
        <f aca="false">O190*H190</f>
        <v>0</v>
      </c>
      <c r="Q190" s="222" t="n">
        <v>0</v>
      </c>
      <c r="R190" s="222" t="n">
        <f aca="false">Q190*H190</f>
        <v>0</v>
      </c>
      <c r="S190" s="222" t="n">
        <v>0</v>
      </c>
      <c r="T190" s="223" t="n">
        <f aca="false">S190*H190</f>
        <v>0</v>
      </c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R190" s="224" t="s">
        <v>1273</v>
      </c>
      <c r="AT190" s="224" t="s">
        <v>1270</v>
      </c>
      <c r="AU190" s="224" t="s">
        <v>85</v>
      </c>
      <c r="AY190" s="3" t="s">
        <v>146</v>
      </c>
      <c r="BE190" s="225" t="n">
        <f aca="false">IF(N190="základní",J190,0)</f>
        <v>0</v>
      </c>
      <c r="BF190" s="225" t="n">
        <f aca="false">IF(N190="snížená",J190,0)</f>
        <v>0</v>
      </c>
      <c r="BG190" s="225" t="n">
        <f aca="false">IF(N190="zákl. přenesená",J190,0)</f>
        <v>0</v>
      </c>
      <c r="BH190" s="225" t="n">
        <f aca="false">IF(N190="sníž. přenesená",J190,0)</f>
        <v>0</v>
      </c>
      <c r="BI190" s="225" t="n">
        <f aca="false">IF(N190="nulová",J190,0)</f>
        <v>0</v>
      </c>
      <c r="BJ190" s="3" t="s">
        <v>83</v>
      </c>
      <c r="BK190" s="225" t="n">
        <f aca="false">ROUND(I190*H190,2)</f>
        <v>0</v>
      </c>
      <c r="BL190" s="3" t="s">
        <v>152</v>
      </c>
      <c r="BM190" s="224" t="s">
        <v>2870</v>
      </c>
    </row>
    <row r="191" s="31" customFormat="true" ht="24.15" hidden="false" customHeight="true" outlineLevel="0" collapsed="false">
      <c r="A191" s="24"/>
      <c r="B191" s="25"/>
      <c r="C191" s="212" t="s">
        <v>549</v>
      </c>
      <c r="D191" s="212" t="s">
        <v>148</v>
      </c>
      <c r="E191" s="213" t="s">
        <v>2871</v>
      </c>
      <c r="F191" s="214" t="s">
        <v>2872</v>
      </c>
      <c r="G191" s="215" t="s">
        <v>662</v>
      </c>
      <c r="H191" s="216" t="n">
        <v>43.3</v>
      </c>
      <c r="I191" s="217"/>
      <c r="J191" s="218" t="n">
        <f aca="false">ROUND(I191*H191,2)</f>
        <v>0</v>
      </c>
      <c r="K191" s="219"/>
      <c r="L191" s="30"/>
      <c r="M191" s="220"/>
      <c r="N191" s="221" t="s">
        <v>40</v>
      </c>
      <c r="O191" s="74"/>
      <c r="P191" s="222" t="n">
        <f aca="false">O191*H191</f>
        <v>0</v>
      </c>
      <c r="Q191" s="222" t="n">
        <v>0.1295</v>
      </c>
      <c r="R191" s="222" t="n">
        <f aca="false">Q191*H191</f>
        <v>5.60735</v>
      </c>
      <c r="S191" s="222" t="n">
        <v>0</v>
      </c>
      <c r="T191" s="223" t="n">
        <f aca="false">S191*H191</f>
        <v>0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R191" s="224" t="s">
        <v>152</v>
      </c>
      <c r="AT191" s="224" t="s">
        <v>148</v>
      </c>
      <c r="AU191" s="224" t="s">
        <v>85</v>
      </c>
      <c r="AY191" s="3" t="s">
        <v>146</v>
      </c>
      <c r="BE191" s="225" t="n">
        <f aca="false">IF(N191="základní",J191,0)</f>
        <v>0</v>
      </c>
      <c r="BF191" s="225" t="n">
        <f aca="false">IF(N191="snížená",J191,0)</f>
        <v>0</v>
      </c>
      <c r="BG191" s="225" t="n">
        <f aca="false">IF(N191="zákl. přenesená",J191,0)</f>
        <v>0</v>
      </c>
      <c r="BH191" s="225" t="n">
        <f aca="false">IF(N191="sníž. přenesená",J191,0)</f>
        <v>0</v>
      </c>
      <c r="BI191" s="225" t="n">
        <f aca="false">IF(N191="nulová",J191,0)</f>
        <v>0</v>
      </c>
      <c r="BJ191" s="3" t="s">
        <v>83</v>
      </c>
      <c r="BK191" s="225" t="n">
        <f aca="false">ROUND(I191*H191,2)</f>
        <v>0</v>
      </c>
      <c r="BL191" s="3" t="s">
        <v>152</v>
      </c>
      <c r="BM191" s="224" t="s">
        <v>2873</v>
      </c>
    </row>
    <row r="192" s="226" customFormat="true" ht="12.8" hidden="false" customHeight="false" outlineLevel="0" collapsed="false">
      <c r="B192" s="227"/>
      <c r="C192" s="228"/>
      <c r="D192" s="229" t="s">
        <v>154</v>
      </c>
      <c r="E192" s="230"/>
      <c r="F192" s="231" t="s">
        <v>2874</v>
      </c>
      <c r="G192" s="228"/>
      <c r="H192" s="232" t="n">
        <v>36.3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AT192" s="238" t="s">
        <v>154</v>
      </c>
      <c r="AU192" s="238" t="s">
        <v>85</v>
      </c>
      <c r="AV192" s="226" t="s">
        <v>85</v>
      </c>
      <c r="AW192" s="226" t="s">
        <v>31</v>
      </c>
      <c r="AX192" s="226" t="s">
        <v>75</v>
      </c>
      <c r="AY192" s="238" t="s">
        <v>146</v>
      </c>
    </row>
    <row r="193" s="226" customFormat="true" ht="12.8" hidden="false" customHeight="false" outlineLevel="0" collapsed="false">
      <c r="B193" s="227"/>
      <c r="C193" s="228"/>
      <c r="D193" s="229" t="s">
        <v>154</v>
      </c>
      <c r="E193" s="230"/>
      <c r="F193" s="231" t="s">
        <v>2875</v>
      </c>
      <c r="G193" s="228"/>
      <c r="H193" s="232" t="n">
        <v>7</v>
      </c>
      <c r="I193" s="233"/>
      <c r="J193" s="228"/>
      <c r="K193" s="228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154</v>
      </c>
      <c r="AU193" s="238" t="s">
        <v>85</v>
      </c>
      <c r="AV193" s="226" t="s">
        <v>85</v>
      </c>
      <c r="AW193" s="226" t="s">
        <v>31</v>
      </c>
      <c r="AX193" s="226" t="s">
        <v>75</v>
      </c>
      <c r="AY193" s="238" t="s">
        <v>146</v>
      </c>
    </row>
    <row r="194" s="239" customFormat="true" ht="12.8" hidden="false" customHeight="false" outlineLevel="0" collapsed="false">
      <c r="B194" s="240"/>
      <c r="C194" s="241"/>
      <c r="D194" s="229" t="s">
        <v>154</v>
      </c>
      <c r="E194" s="242"/>
      <c r="F194" s="243" t="s">
        <v>159</v>
      </c>
      <c r="G194" s="241"/>
      <c r="H194" s="244" t="n">
        <v>43.3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AT194" s="250" t="s">
        <v>154</v>
      </c>
      <c r="AU194" s="250" t="s">
        <v>85</v>
      </c>
      <c r="AV194" s="239" t="s">
        <v>152</v>
      </c>
      <c r="AW194" s="239" t="s">
        <v>31</v>
      </c>
      <c r="AX194" s="239" t="s">
        <v>83</v>
      </c>
      <c r="AY194" s="250" t="s">
        <v>146</v>
      </c>
    </row>
    <row r="195" s="31" customFormat="true" ht="14.4" hidden="false" customHeight="true" outlineLevel="0" collapsed="false">
      <c r="A195" s="24"/>
      <c r="B195" s="25"/>
      <c r="C195" s="263" t="s">
        <v>553</v>
      </c>
      <c r="D195" s="263" t="s">
        <v>1270</v>
      </c>
      <c r="E195" s="264" t="s">
        <v>2876</v>
      </c>
      <c r="F195" s="265" t="s">
        <v>2877</v>
      </c>
      <c r="G195" s="266" t="s">
        <v>662</v>
      </c>
      <c r="H195" s="267" t="n">
        <v>43.733</v>
      </c>
      <c r="I195" s="268"/>
      <c r="J195" s="269" t="n">
        <f aca="false">ROUND(I195*H195,2)</f>
        <v>0</v>
      </c>
      <c r="K195" s="270"/>
      <c r="L195" s="271"/>
      <c r="M195" s="272"/>
      <c r="N195" s="273" t="s">
        <v>40</v>
      </c>
      <c r="O195" s="74"/>
      <c r="P195" s="222" t="n">
        <f aca="false">O195*H195</f>
        <v>0</v>
      </c>
      <c r="Q195" s="222" t="n">
        <v>0.05612</v>
      </c>
      <c r="R195" s="222" t="n">
        <f aca="false">Q195*H195</f>
        <v>2.45429596</v>
      </c>
      <c r="S195" s="222" t="n">
        <v>0</v>
      </c>
      <c r="T195" s="223" t="n">
        <f aca="false">S195*H195</f>
        <v>0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R195" s="224" t="s">
        <v>1273</v>
      </c>
      <c r="AT195" s="224" t="s">
        <v>1270</v>
      </c>
      <c r="AU195" s="224" t="s">
        <v>85</v>
      </c>
      <c r="AY195" s="3" t="s">
        <v>146</v>
      </c>
      <c r="BE195" s="225" t="n">
        <f aca="false">IF(N195="základní",J195,0)</f>
        <v>0</v>
      </c>
      <c r="BF195" s="225" t="n">
        <f aca="false">IF(N195="snížená",J195,0)</f>
        <v>0</v>
      </c>
      <c r="BG195" s="225" t="n">
        <f aca="false">IF(N195="zákl. přenesená",J195,0)</f>
        <v>0</v>
      </c>
      <c r="BH195" s="225" t="n">
        <f aca="false">IF(N195="sníž. přenesená",J195,0)</f>
        <v>0</v>
      </c>
      <c r="BI195" s="225" t="n">
        <f aca="false">IF(N195="nulová",J195,0)</f>
        <v>0</v>
      </c>
      <c r="BJ195" s="3" t="s">
        <v>83</v>
      </c>
      <c r="BK195" s="225" t="n">
        <f aca="false">ROUND(I195*H195,2)</f>
        <v>0</v>
      </c>
      <c r="BL195" s="3" t="s">
        <v>152</v>
      </c>
      <c r="BM195" s="224" t="s">
        <v>2878</v>
      </c>
    </row>
    <row r="196" s="226" customFormat="true" ht="12.8" hidden="false" customHeight="false" outlineLevel="0" collapsed="false">
      <c r="B196" s="227"/>
      <c r="C196" s="228"/>
      <c r="D196" s="229" t="s">
        <v>154</v>
      </c>
      <c r="E196" s="230"/>
      <c r="F196" s="231" t="s">
        <v>2879</v>
      </c>
      <c r="G196" s="228"/>
      <c r="H196" s="232" t="n">
        <v>43.733</v>
      </c>
      <c r="I196" s="233"/>
      <c r="J196" s="228"/>
      <c r="K196" s="228"/>
      <c r="L196" s="234"/>
      <c r="M196" s="235"/>
      <c r="N196" s="236"/>
      <c r="O196" s="236"/>
      <c r="P196" s="236"/>
      <c r="Q196" s="236"/>
      <c r="R196" s="236"/>
      <c r="S196" s="236"/>
      <c r="T196" s="237"/>
      <c r="AT196" s="238" t="s">
        <v>154</v>
      </c>
      <c r="AU196" s="238" t="s">
        <v>85</v>
      </c>
      <c r="AV196" s="226" t="s">
        <v>85</v>
      </c>
      <c r="AW196" s="226" t="s">
        <v>31</v>
      </c>
      <c r="AX196" s="226" t="s">
        <v>83</v>
      </c>
      <c r="AY196" s="238" t="s">
        <v>146</v>
      </c>
    </row>
    <row r="197" s="31" customFormat="true" ht="24.15" hidden="false" customHeight="true" outlineLevel="0" collapsed="false">
      <c r="A197" s="24"/>
      <c r="B197" s="25"/>
      <c r="C197" s="212" t="s">
        <v>557</v>
      </c>
      <c r="D197" s="212" t="s">
        <v>148</v>
      </c>
      <c r="E197" s="213" t="s">
        <v>2880</v>
      </c>
      <c r="F197" s="214" t="s">
        <v>2881</v>
      </c>
      <c r="G197" s="215" t="s">
        <v>662</v>
      </c>
      <c r="H197" s="216" t="n">
        <v>61.9</v>
      </c>
      <c r="I197" s="217"/>
      <c r="J197" s="218" t="n">
        <f aca="false">ROUND(I197*H197,2)</f>
        <v>0</v>
      </c>
      <c r="K197" s="219"/>
      <c r="L197" s="30"/>
      <c r="M197" s="220"/>
      <c r="N197" s="221" t="s">
        <v>40</v>
      </c>
      <c r="O197" s="74"/>
      <c r="P197" s="222" t="n">
        <f aca="false">O197*H197</f>
        <v>0</v>
      </c>
      <c r="Q197" s="222" t="n">
        <v>0.10095</v>
      </c>
      <c r="R197" s="222" t="n">
        <f aca="false">Q197*H197</f>
        <v>6.248805</v>
      </c>
      <c r="S197" s="222" t="n">
        <v>0</v>
      </c>
      <c r="T197" s="223" t="n">
        <f aca="false">S197*H197</f>
        <v>0</v>
      </c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R197" s="224" t="s">
        <v>152</v>
      </c>
      <c r="AT197" s="224" t="s">
        <v>148</v>
      </c>
      <c r="AU197" s="224" t="s">
        <v>85</v>
      </c>
      <c r="AY197" s="3" t="s">
        <v>146</v>
      </c>
      <c r="BE197" s="225" t="n">
        <f aca="false">IF(N197="základní",J197,0)</f>
        <v>0</v>
      </c>
      <c r="BF197" s="225" t="n">
        <f aca="false">IF(N197="snížená",J197,0)</f>
        <v>0</v>
      </c>
      <c r="BG197" s="225" t="n">
        <f aca="false">IF(N197="zákl. přenesená",J197,0)</f>
        <v>0</v>
      </c>
      <c r="BH197" s="225" t="n">
        <f aca="false">IF(N197="sníž. přenesená",J197,0)</f>
        <v>0</v>
      </c>
      <c r="BI197" s="225" t="n">
        <f aca="false">IF(N197="nulová",J197,0)</f>
        <v>0</v>
      </c>
      <c r="BJ197" s="3" t="s">
        <v>83</v>
      </c>
      <c r="BK197" s="225" t="n">
        <f aca="false">ROUND(I197*H197,2)</f>
        <v>0</v>
      </c>
      <c r="BL197" s="3" t="s">
        <v>152</v>
      </c>
      <c r="BM197" s="224" t="s">
        <v>2882</v>
      </c>
    </row>
    <row r="198" s="226" customFormat="true" ht="12.8" hidden="false" customHeight="false" outlineLevel="0" collapsed="false">
      <c r="B198" s="227"/>
      <c r="C198" s="228"/>
      <c r="D198" s="229" t="s">
        <v>154</v>
      </c>
      <c r="E198" s="230"/>
      <c r="F198" s="231" t="s">
        <v>2883</v>
      </c>
      <c r="G198" s="228"/>
      <c r="H198" s="232" t="n">
        <v>43.9</v>
      </c>
      <c r="I198" s="233"/>
      <c r="J198" s="228"/>
      <c r="K198" s="228"/>
      <c r="L198" s="234"/>
      <c r="M198" s="235"/>
      <c r="N198" s="236"/>
      <c r="O198" s="236"/>
      <c r="P198" s="236"/>
      <c r="Q198" s="236"/>
      <c r="R198" s="236"/>
      <c r="S198" s="236"/>
      <c r="T198" s="237"/>
      <c r="AT198" s="238" t="s">
        <v>154</v>
      </c>
      <c r="AU198" s="238" t="s">
        <v>85</v>
      </c>
      <c r="AV198" s="226" t="s">
        <v>85</v>
      </c>
      <c r="AW198" s="226" t="s">
        <v>31</v>
      </c>
      <c r="AX198" s="226" t="s">
        <v>75</v>
      </c>
      <c r="AY198" s="238" t="s">
        <v>146</v>
      </c>
    </row>
    <row r="199" s="226" customFormat="true" ht="12.8" hidden="false" customHeight="false" outlineLevel="0" collapsed="false">
      <c r="B199" s="227"/>
      <c r="C199" s="228"/>
      <c r="D199" s="229" t="s">
        <v>154</v>
      </c>
      <c r="E199" s="230"/>
      <c r="F199" s="231" t="s">
        <v>2884</v>
      </c>
      <c r="G199" s="228"/>
      <c r="H199" s="232" t="n">
        <v>9.5</v>
      </c>
      <c r="I199" s="233"/>
      <c r="J199" s="228"/>
      <c r="K199" s="228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154</v>
      </c>
      <c r="AU199" s="238" t="s">
        <v>85</v>
      </c>
      <c r="AV199" s="226" t="s">
        <v>85</v>
      </c>
      <c r="AW199" s="226" t="s">
        <v>31</v>
      </c>
      <c r="AX199" s="226" t="s">
        <v>75</v>
      </c>
      <c r="AY199" s="238" t="s">
        <v>146</v>
      </c>
    </row>
    <row r="200" s="226" customFormat="true" ht="12.8" hidden="false" customHeight="false" outlineLevel="0" collapsed="false">
      <c r="B200" s="227"/>
      <c r="C200" s="228"/>
      <c r="D200" s="229" t="s">
        <v>154</v>
      </c>
      <c r="E200" s="230"/>
      <c r="F200" s="231" t="s">
        <v>2885</v>
      </c>
      <c r="G200" s="228"/>
      <c r="H200" s="232" t="n">
        <v>8.5</v>
      </c>
      <c r="I200" s="233"/>
      <c r="J200" s="228"/>
      <c r="K200" s="228"/>
      <c r="L200" s="234"/>
      <c r="M200" s="235"/>
      <c r="N200" s="236"/>
      <c r="O200" s="236"/>
      <c r="P200" s="236"/>
      <c r="Q200" s="236"/>
      <c r="R200" s="236"/>
      <c r="S200" s="236"/>
      <c r="T200" s="237"/>
      <c r="AT200" s="238" t="s">
        <v>154</v>
      </c>
      <c r="AU200" s="238" t="s">
        <v>85</v>
      </c>
      <c r="AV200" s="226" t="s">
        <v>85</v>
      </c>
      <c r="AW200" s="226" t="s">
        <v>31</v>
      </c>
      <c r="AX200" s="226" t="s">
        <v>75</v>
      </c>
      <c r="AY200" s="238" t="s">
        <v>146</v>
      </c>
    </row>
    <row r="201" s="239" customFormat="true" ht="12.8" hidden="false" customHeight="false" outlineLevel="0" collapsed="false">
      <c r="B201" s="240"/>
      <c r="C201" s="241"/>
      <c r="D201" s="229" t="s">
        <v>154</v>
      </c>
      <c r="E201" s="242"/>
      <c r="F201" s="243" t="s">
        <v>159</v>
      </c>
      <c r="G201" s="241"/>
      <c r="H201" s="244" t="n">
        <v>61.9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AT201" s="250" t="s">
        <v>154</v>
      </c>
      <c r="AU201" s="250" t="s">
        <v>85</v>
      </c>
      <c r="AV201" s="239" t="s">
        <v>152</v>
      </c>
      <c r="AW201" s="239" t="s">
        <v>31</v>
      </c>
      <c r="AX201" s="239" t="s">
        <v>83</v>
      </c>
      <c r="AY201" s="250" t="s">
        <v>146</v>
      </c>
    </row>
    <row r="202" s="31" customFormat="true" ht="14.4" hidden="false" customHeight="true" outlineLevel="0" collapsed="false">
      <c r="A202" s="24"/>
      <c r="B202" s="25"/>
      <c r="C202" s="263" t="s">
        <v>565</v>
      </c>
      <c r="D202" s="263" t="s">
        <v>1270</v>
      </c>
      <c r="E202" s="264" t="s">
        <v>2886</v>
      </c>
      <c r="F202" s="265" t="s">
        <v>2887</v>
      </c>
      <c r="G202" s="266" t="s">
        <v>662</v>
      </c>
      <c r="H202" s="267" t="n">
        <v>62.519</v>
      </c>
      <c r="I202" s="268"/>
      <c r="J202" s="269" t="n">
        <f aca="false">ROUND(I202*H202,2)</f>
        <v>0</v>
      </c>
      <c r="K202" s="270"/>
      <c r="L202" s="271"/>
      <c r="M202" s="272"/>
      <c r="N202" s="273" t="s">
        <v>40</v>
      </c>
      <c r="O202" s="74"/>
      <c r="P202" s="222" t="n">
        <f aca="false">O202*H202</f>
        <v>0</v>
      </c>
      <c r="Q202" s="222" t="n">
        <v>0.028</v>
      </c>
      <c r="R202" s="222" t="n">
        <f aca="false">Q202*H202</f>
        <v>1.750532</v>
      </c>
      <c r="S202" s="222" t="n">
        <v>0</v>
      </c>
      <c r="T202" s="223" t="n">
        <f aca="false">S202*H202</f>
        <v>0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R202" s="224" t="s">
        <v>1273</v>
      </c>
      <c r="AT202" s="224" t="s">
        <v>1270</v>
      </c>
      <c r="AU202" s="224" t="s">
        <v>85</v>
      </c>
      <c r="AY202" s="3" t="s">
        <v>146</v>
      </c>
      <c r="BE202" s="225" t="n">
        <f aca="false">IF(N202="základní",J202,0)</f>
        <v>0</v>
      </c>
      <c r="BF202" s="225" t="n">
        <f aca="false">IF(N202="snížená",J202,0)</f>
        <v>0</v>
      </c>
      <c r="BG202" s="225" t="n">
        <f aca="false">IF(N202="zákl. přenesená",J202,0)</f>
        <v>0</v>
      </c>
      <c r="BH202" s="225" t="n">
        <f aca="false">IF(N202="sníž. přenesená",J202,0)</f>
        <v>0</v>
      </c>
      <c r="BI202" s="225" t="n">
        <f aca="false">IF(N202="nulová",J202,0)</f>
        <v>0</v>
      </c>
      <c r="BJ202" s="3" t="s">
        <v>83</v>
      </c>
      <c r="BK202" s="225" t="n">
        <f aca="false">ROUND(I202*H202,2)</f>
        <v>0</v>
      </c>
      <c r="BL202" s="3" t="s">
        <v>152</v>
      </c>
      <c r="BM202" s="224" t="s">
        <v>2888</v>
      </c>
    </row>
    <row r="203" s="226" customFormat="true" ht="12.8" hidden="false" customHeight="false" outlineLevel="0" collapsed="false">
      <c r="B203" s="227"/>
      <c r="C203" s="228"/>
      <c r="D203" s="229" t="s">
        <v>154</v>
      </c>
      <c r="E203" s="230"/>
      <c r="F203" s="231" t="s">
        <v>2889</v>
      </c>
      <c r="G203" s="228"/>
      <c r="H203" s="232" t="n">
        <v>62.519</v>
      </c>
      <c r="I203" s="233"/>
      <c r="J203" s="228"/>
      <c r="K203" s="228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154</v>
      </c>
      <c r="AU203" s="238" t="s">
        <v>85</v>
      </c>
      <c r="AV203" s="226" t="s">
        <v>85</v>
      </c>
      <c r="AW203" s="226" t="s">
        <v>31</v>
      </c>
      <c r="AX203" s="226" t="s">
        <v>83</v>
      </c>
      <c r="AY203" s="238" t="s">
        <v>146</v>
      </c>
    </row>
    <row r="204" s="31" customFormat="true" ht="24.15" hidden="false" customHeight="true" outlineLevel="0" collapsed="false">
      <c r="A204" s="24"/>
      <c r="B204" s="25"/>
      <c r="C204" s="212" t="s">
        <v>573</v>
      </c>
      <c r="D204" s="212" t="s">
        <v>148</v>
      </c>
      <c r="E204" s="213" t="s">
        <v>2890</v>
      </c>
      <c r="F204" s="214" t="s">
        <v>2891</v>
      </c>
      <c r="G204" s="215" t="s">
        <v>151</v>
      </c>
      <c r="H204" s="216" t="n">
        <v>3.482</v>
      </c>
      <c r="I204" s="217"/>
      <c r="J204" s="218" t="n">
        <f aca="false">ROUND(I204*H204,2)</f>
        <v>0</v>
      </c>
      <c r="K204" s="219"/>
      <c r="L204" s="30"/>
      <c r="M204" s="220"/>
      <c r="N204" s="221" t="s">
        <v>40</v>
      </c>
      <c r="O204" s="74"/>
      <c r="P204" s="222" t="n">
        <f aca="false">O204*H204</f>
        <v>0</v>
      </c>
      <c r="Q204" s="222" t="n">
        <v>2.25634</v>
      </c>
      <c r="R204" s="222" t="n">
        <f aca="false">Q204*H204</f>
        <v>7.85657588</v>
      </c>
      <c r="S204" s="222" t="n">
        <v>0</v>
      </c>
      <c r="T204" s="223" t="n">
        <f aca="false">S204*H204</f>
        <v>0</v>
      </c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R204" s="224" t="s">
        <v>152</v>
      </c>
      <c r="AT204" s="224" t="s">
        <v>148</v>
      </c>
      <c r="AU204" s="224" t="s">
        <v>85</v>
      </c>
      <c r="AY204" s="3" t="s">
        <v>146</v>
      </c>
      <c r="BE204" s="225" t="n">
        <f aca="false">IF(N204="základní",J204,0)</f>
        <v>0</v>
      </c>
      <c r="BF204" s="225" t="n">
        <f aca="false">IF(N204="snížená",J204,0)</f>
        <v>0</v>
      </c>
      <c r="BG204" s="225" t="n">
        <f aca="false">IF(N204="zákl. přenesená",J204,0)</f>
        <v>0</v>
      </c>
      <c r="BH204" s="225" t="n">
        <f aca="false">IF(N204="sníž. přenesená",J204,0)</f>
        <v>0</v>
      </c>
      <c r="BI204" s="225" t="n">
        <f aca="false">IF(N204="nulová",J204,0)</f>
        <v>0</v>
      </c>
      <c r="BJ204" s="3" t="s">
        <v>83</v>
      </c>
      <c r="BK204" s="225" t="n">
        <f aca="false">ROUND(I204*H204,2)</f>
        <v>0</v>
      </c>
      <c r="BL204" s="3" t="s">
        <v>152</v>
      </c>
      <c r="BM204" s="224" t="s">
        <v>2892</v>
      </c>
    </row>
    <row r="205" s="226" customFormat="true" ht="12.8" hidden="false" customHeight="false" outlineLevel="0" collapsed="false">
      <c r="B205" s="227"/>
      <c r="C205" s="228"/>
      <c r="D205" s="229" t="s">
        <v>154</v>
      </c>
      <c r="E205" s="230"/>
      <c r="F205" s="231" t="s">
        <v>2893</v>
      </c>
      <c r="G205" s="228"/>
      <c r="H205" s="232" t="n">
        <v>1.858</v>
      </c>
      <c r="I205" s="233"/>
      <c r="J205" s="228"/>
      <c r="K205" s="228"/>
      <c r="L205" s="234"/>
      <c r="M205" s="235"/>
      <c r="N205" s="236"/>
      <c r="O205" s="236"/>
      <c r="P205" s="236"/>
      <c r="Q205" s="236"/>
      <c r="R205" s="236"/>
      <c r="S205" s="236"/>
      <c r="T205" s="237"/>
      <c r="AT205" s="238" t="s">
        <v>154</v>
      </c>
      <c r="AU205" s="238" t="s">
        <v>85</v>
      </c>
      <c r="AV205" s="226" t="s">
        <v>85</v>
      </c>
      <c r="AW205" s="226" t="s">
        <v>31</v>
      </c>
      <c r="AX205" s="226" t="s">
        <v>75</v>
      </c>
      <c r="AY205" s="238" t="s">
        <v>146</v>
      </c>
    </row>
    <row r="206" s="226" customFormat="true" ht="12.8" hidden="false" customHeight="false" outlineLevel="0" collapsed="false">
      <c r="B206" s="227"/>
      <c r="C206" s="228"/>
      <c r="D206" s="229" t="s">
        <v>154</v>
      </c>
      <c r="E206" s="230"/>
      <c r="F206" s="231" t="s">
        <v>2894</v>
      </c>
      <c r="G206" s="228"/>
      <c r="H206" s="232" t="n">
        <v>1.624</v>
      </c>
      <c r="I206" s="233"/>
      <c r="J206" s="228"/>
      <c r="K206" s="228"/>
      <c r="L206" s="234"/>
      <c r="M206" s="235"/>
      <c r="N206" s="236"/>
      <c r="O206" s="236"/>
      <c r="P206" s="236"/>
      <c r="Q206" s="236"/>
      <c r="R206" s="236"/>
      <c r="S206" s="236"/>
      <c r="T206" s="237"/>
      <c r="AT206" s="238" t="s">
        <v>154</v>
      </c>
      <c r="AU206" s="238" t="s">
        <v>85</v>
      </c>
      <c r="AV206" s="226" t="s">
        <v>85</v>
      </c>
      <c r="AW206" s="226" t="s">
        <v>31</v>
      </c>
      <c r="AX206" s="226" t="s">
        <v>75</v>
      </c>
      <c r="AY206" s="238" t="s">
        <v>146</v>
      </c>
    </row>
    <row r="207" s="239" customFormat="true" ht="12.8" hidden="false" customHeight="false" outlineLevel="0" collapsed="false">
      <c r="B207" s="240"/>
      <c r="C207" s="241"/>
      <c r="D207" s="229" t="s">
        <v>154</v>
      </c>
      <c r="E207" s="242"/>
      <c r="F207" s="243" t="s">
        <v>159</v>
      </c>
      <c r="G207" s="241"/>
      <c r="H207" s="244" t="n">
        <v>3.482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AT207" s="250" t="s">
        <v>154</v>
      </c>
      <c r="AU207" s="250" t="s">
        <v>85</v>
      </c>
      <c r="AV207" s="239" t="s">
        <v>152</v>
      </c>
      <c r="AW207" s="239" t="s">
        <v>31</v>
      </c>
      <c r="AX207" s="239" t="s">
        <v>83</v>
      </c>
      <c r="AY207" s="250" t="s">
        <v>146</v>
      </c>
    </row>
    <row r="208" s="31" customFormat="true" ht="24.15" hidden="false" customHeight="true" outlineLevel="0" collapsed="false">
      <c r="A208" s="24"/>
      <c r="B208" s="25"/>
      <c r="C208" s="212" t="s">
        <v>579</v>
      </c>
      <c r="D208" s="212" t="s">
        <v>148</v>
      </c>
      <c r="E208" s="213" t="s">
        <v>2895</v>
      </c>
      <c r="F208" s="214" t="s">
        <v>2896</v>
      </c>
      <c r="G208" s="215" t="s">
        <v>151</v>
      </c>
      <c r="H208" s="216" t="n">
        <v>0.693</v>
      </c>
      <c r="I208" s="217"/>
      <c r="J208" s="218" t="n">
        <f aca="false">ROUND(I208*H208,2)</f>
        <v>0</v>
      </c>
      <c r="K208" s="219"/>
      <c r="L208" s="30"/>
      <c r="M208" s="220"/>
      <c r="N208" s="221" t="s">
        <v>40</v>
      </c>
      <c r="O208" s="74"/>
      <c r="P208" s="222" t="n">
        <f aca="false">O208*H208</f>
        <v>0</v>
      </c>
      <c r="Q208" s="222" t="n">
        <v>0</v>
      </c>
      <c r="R208" s="222" t="n">
        <f aca="false">Q208*H208</f>
        <v>0</v>
      </c>
      <c r="S208" s="222" t="n">
        <v>2.2</v>
      </c>
      <c r="T208" s="223" t="n">
        <f aca="false">S208*H208</f>
        <v>1.5246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R208" s="224" t="s">
        <v>152</v>
      </c>
      <c r="AT208" s="224" t="s">
        <v>148</v>
      </c>
      <c r="AU208" s="224" t="s">
        <v>85</v>
      </c>
      <c r="AY208" s="3" t="s">
        <v>146</v>
      </c>
      <c r="BE208" s="225" t="n">
        <f aca="false">IF(N208="základní",J208,0)</f>
        <v>0</v>
      </c>
      <c r="BF208" s="225" t="n">
        <f aca="false">IF(N208="snížená",J208,0)</f>
        <v>0</v>
      </c>
      <c r="BG208" s="225" t="n">
        <f aca="false">IF(N208="zákl. přenesená",J208,0)</f>
        <v>0</v>
      </c>
      <c r="BH208" s="225" t="n">
        <f aca="false">IF(N208="sníž. přenesená",J208,0)</f>
        <v>0</v>
      </c>
      <c r="BI208" s="225" t="n">
        <f aca="false">IF(N208="nulová",J208,0)</f>
        <v>0</v>
      </c>
      <c r="BJ208" s="3" t="s">
        <v>83</v>
      </c>
      <c r="BK208" s="225" t="n">
        <f aca="false">ROUND(I208*H208,2)</f>
        <v>0</v>
      </c>
      <c r="BL208" s="3" t="s">
        <v>152</v>
      </c>
      <c r="BM208" s="224" t="s">
        <v>2897</v>
      </c>
    </row>
    <row r="209" s="226" customFormat="true" ht="12.8" hidden="false" customHeight="false" outlineLevel="0" collapsed="false">
      <c r="B209" s="227"/>
      <c r="C209" s="228"/>
      <c r="D209" s="229" t="s">
        <v>154</v>
      </c>
      <c r="E209" s="230"/>
      <c r="F209" s="231" t="s">
        <v>2898</v>
      </c>
      <c r="G209" s="228"/>
      <c r="H209" s="232" t="n">
        <v>0.693</v>
      </c>
      <c r="I209" s="233"/>
      <c r="J209" s="228"/>
      <c r="K209" s="228"/>
      <c r="L209" s="234"/>
      <c r="M209" s="235"/>
      <c r="N209" s="236"/>
      <c r="O209" s="236"/>
      <c r="P209" s="236"/>
      <c r="Q209" s="236"/>
      <c r="R209" s="236"/>
      <c r="S209" s="236"/>
      <c r="T209" s="237"/>
      <c r="AT209" s="238" t="s">
        <v>154</v>
      </c>
      <c r="AU209" s="238" t="s">
        <v>85</v>
      </c>
      <c r="AV209" s="226" t="s">
        <v>85</v>
      </c>
      <c r="AW209" s="226" t="s">
        <v>31</v>
      </c>
      <c r="AX209" s="226" t="s">
        <v>83</v>
      </c>
      <c r="AY209" s="238" t="s">
        <v>146</v>
      </c>
    </row>
    <row r="210" s="31" customFormat="true" ht="24.15" hidden="false" customHeight="true" outlineLevel="0" collapsed="false">
      <c r="A210" s="24"/>
      <c r="B210" s="25"/>
      <c r="C210" s="212" t="s">
        <v>584</v>
      </c>
      <c r="D210" s="212" t="s">
        <v>148</v>
      </c>
      <c r="E210" s="213" t="s">
        <v>2899</v>
      </c>
      <c r="F210" s="214" t="s">
        <v>2900</v>
      </c>
      <c r="G210" s="215" t="s">
        <v>260</v>
      </c>
      <c r="H210" s="216" t="n">
        <v>19</v>
      </c>
      <c r="I210" s="217"/>
      <c r="J210" s="218" t="n">
        <f aca="false">ROUND(I210*H210,2)</f>
        <v>0</v>
      </c>
      <c r="K210" s="219"/>
      <c r="L210" s="30"/>
      <c r="M210" s="220"/>
      <c r="N210" s="221" t="s">
        <v>40</v>
      </c>
      <c r="O210" s="74"/>
      <c r="P210" s="222" t="n">
        <f aca="false">O210*H210</f>
        <v>0</v>
      </c>
      <c r="Q210" s="222" t="n">
        <v>0</v>
      </c>
      <c r="R210" s="222" t="n">
        <f aca="false">Q210*H210</f>
        <v>0</v>
      </c>
      <c r="S210" s="222" t="n">
        <v>0.0657</v>
      </c>
      <c r="T210" s="223" t="n">
        <f aca="false">S210*H210</f>
        <v>1.2483</v>
      </c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R210" s="224" t="s">
        <v>152</v>
      </c>
      <c r="AT210" s="224" t="s">
        <v>148</v>
      </c>
      <c r="AU210" s="224" t="s">
        <v>85</v>
      </c>
      <c r="AY210" s="3" t="s">
        <v>146</v>
      </c>
      <c r="BE210" s="225" t="n">
        <f aca="false">IF(N210="základní",J210,0)</f>
        <v>0</v>
      </c>
      <c r="BF210" s="225" t="n">
        <f aca="false">IF(N210="snížená",J210,0)</f>
        <v>0</v>
      </c>
      <c r="BG210" s="225" t="n">
        <f aca="false">IF(N210="zákl. přenesená",J210,0)</f>
        <v>0</v>
      </c>
      <c r="BH210" s="225" t="n">
        <f aca="false">IF(N210="sníž. přenesená",J210,0)</f>
        <v>0</v>
      </c>
      <c r="BI210" s="225" t="n">
        <f aca="false">IF(N210="nulová",J210,0)</f>
        <v>0</v>
      </c>
      <c r="BJ210" s="3" t="s">
        <v>83</v>
      </c>
      <c r="BK210" s="225" t="n">
        <f aca="false">ROUND(I210*H210,2)</f>
        <v>0</v>
      </c>
      <c r="BL210" s="3" t="s">
        <v>152</v>
      </c>
      <c r="BM210" s="224" t="s">
        <v>2901</v>
      </c>
    </row>
    <row r="211" s="226" customFormat="true" ht="12.8" hidden="false" customHeight="false" outlineLevel="0" collapsed="false">
      <c r="B211" s="227"/>
      <c r="C211" s="228"/>
      <c r="D211" s="229" t="s">
        <v>154</v>
      </c>
      <c r="E211" s="230"/>
      <c r="F211" s="231" t="s">
        <v>2902</v>
      </c>
      <c r="G211" s="228"/>
      <c r="H211" s="232" t="n">
        <v>19</v>
      </c>
      <c r="I211" s="233"/>
      <c r="J211" s="228"/>
      <c r="K211" s="228"/>
      <c r="L211" s="234"/>
      <c r="M211" s="235"/>
      <c r="N211" s="236"/>
      <c r="O211" s="236"/>
      <c r="P211" s="236"/>
      <c r="Q211" s="236"/>
      <c r="R211" s="236"/>
      <c r="S211" s="236"/>
      <c r="T211" s="237"/>
      <c r="AT211" s="238" t="s">
        <v>154</v>
      </c>
      <c r="AU211" s="238" t="s">
        <v>85</v>
      </c>
      <c r="AV211" s="226" t="s">
        <v>85</v>
      </c>
      <c r="AW211" s="226" t="s">
        <v>31</v>
      </c>
      <c r="AX211" s="226" t="s">
        <v>83</v>
      </c>
      <c r="AY211" s="238" t="s">
        <v>146</v>
      </c>
    </row>
    <row r="212" s="31" customFormat="true" ht="24.15" hidden="false" customHeight="true" outlineLevel="0" collapsed="false">
      <c r="A212" s="24"/>
      <c r="B212" s="25"/>
      <c r="C212" s="212" t="s">
        <v>589</v>
      </c>
      <c r="D212" s="212" t="s">
        <v>148</v>
      </c>
      <c r="E212" s="213" t="s">
        <v>2903</v>
      </c>
      <c r="F212" s="214" t="s">
        <v>2904</v>
      </c>
      <c r="G212" s="215" t="s">
        <v>662</v>
      </c>
      <c r="H212" s="216" t="n">
        <v>40.3</v>
      </c>
      <c r="I212" s="217"/>
      <c r="J212" s="218" t="n">
        <f aca="false">ROUND(I212*H212,2)</f>
        <v>0</v>
      </c>
      <c r="K212" s="219"/>
      <c r="L212" s="30"/>
      <c r="M212" s="220"/>
      <c r="N212" s="221" t="s">
        <v>40</v>
      </c>
      <c r="O212" s="74"/>
      <c r="P212" s="222" t="n">
        <f aca="false">O212*H212</f>
        <v>0</v>
      </c>
      <c r="Q212" s="222" t="n">
        <v>0</v>
      </c>
      <c r="R212" s="222" t="n">
        <f aca="false">Q212*H212</f>
        <v>0</v>
      </c>
      <c r="S212" s="222" t="n">
        <v>0.00348</v>
      </c>
      <c r="T212" s="223" t="n">
        <f aca="false">S212*H212</f>
        <v>0.140244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24" t="s">
        <v>152</v>
      </c>
      <c r="AT212" s="224" t="s">
        <v>148</v>
      </c>
      <c r="AU212" s="224" t="s">
        <v>85</v>
      </c>
      <c r="AY212" s="3" t="s">
        <v>146</v>
      </c>
      <c r="BE212" s="225" t="n">
        <f aca="false">IF(N212="základní",J212,0)</f>
        <v>0</v>
      </c>
      <c r="BF212" s="225" t="n">
        <f aca="false">IF(N212="snížená",J212,0)</f>
        <v>0</v>
      </c>
      <c r="BG212" s="225" t="n">
        <f aca="false">IF(N212="zákl. přenesená",J212,0)</f>
        <v>0</v>
      </c>
      <c r="BH212" s="225" t="n">
        <f aca="false">IF(N212="sníž. přenesená",J212,0)</f>
        <v>0</v>
      </c>
      <c r="BI212" s="225" t="n">
        <f aca="false">IF(N212="nulová",J212,0)</f>
        <v>0</v>
      </c>
      <c r="BJ212" s="3" t="s">
        <v>83</v>
      </c>
      <c r="BK212" s="225" t="n">
        <f aca="false">ROUND(I212*H212,2)</f>
        <v>0</v>
      </c>
      <c r="BL212" s="3" t="s">
        <v>152</v>
      </c>
      <c r="BM212" s="224" t="s">
        <v>2905</v>
      </c>
    </row>
    <row r="213" s="226" customFormat="true" ht="12.8" hidden="false" customHeight="false" outlineLevel="0" collapsed="false">
      <c r="B213" s="227"/>
      <c r="C213" s="228"/>
      <c r="D213" s="229" t="s">
        <v>154</v>
      </c>
      <c r="E213" s="230"/>
      <c r="F213" s="231" t="s">
        <v>2906</v>
      </c>
      <c r="G213" s="228"/>
      <c r="H213" s="232" t="n">
        <v>19.5</v>
      </c>
      <c r="I213" s="233"/>
      <c r="J213" s="228"/>
      <c r="K213" s="228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154</v>
      </c>
      <c r="AU213" s="238" t="s">
        <v>85</v>
      </c>
      <c r="AV213" s="226" t="s">
        <v>85</v>
      </c>
      <c r="AW213" s="226" t="s">
        <v>31</v>
      </c>
      <c r="AX213" s="226" t="s">
        <v>75</v>
      </c>
      <c r="AY213" s="238" t="s">
        <v>146</v>
      </c>
    </row>
    <row r="214" s="226" customFormat="true" ht="12.8" hidden="false" customHeight="false" outlineLevel="0" collapsed="false">
      <c r="B214" s="227"/>
      <c r="C214" s="228"/>
      <c r="D214" s="229" t="s">
        <v>154</v>
      </c>
      <c r="E214" s="230"/>
      <c r="F214" s="231" t="s">
        <v>2907</v>
      </c>
      <c r="G214" s="228"/>
      <c r="H214" s="232" t="n">
        <v>20.8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AT214" s="238" t="s">
        <v>154</v>
      </c>
      <c r="AU214" s="238" t="s">
        <v>85</v>
      </c>
      <c r="AV214" s="226" t="s">
        <v>85</v>
      </c>
      <c r="AW214" s="226" t="s">
        <v>31</v>
      </c>
      <c r="AX214" s="226" t="s">
        <v>75</v>
      </c>
      <c r="AY214" s="238" t="s">
        <v>146</v>
      </c>
    </row>
    <row r="215" s="239" customFormat="true" ht="12.8" hidden="false" customHeight="false" outlineLevel="0" collapsed="false">
      <c r="B215" s="240"/>
      <c r="C215" s="241"/>
      <c r="D215" s="229" t="s">
        <v>154</v>
      </c>
      <c r="E215" s="242"/>
      <c r="F215" s="243" t="s">
        <v>159</v>
      </c>
      <c r="G215" s="241"/>
      <c r="H215" s="244" t="n">
        <v>40.3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AT215" s="250" t="s">
        <v>154</v>
      </c>
      <c r="AU215" s="250" t="s">
        <v>85</v>
      </c>
      <c r="AV215" s="239" t="s">
        <v>152</v>
      </c>
      <c r="AW215" s="239" t="s">
        <v>31</v>
      </c>
      <c r="AX215" s="239" t="s">
        <v>83</v>
      </c>
      <c r="AY215" s="250" t="s">
        <v>146</v>
      </c>
    </row>
    <row r="216" s="31" customFormat="true" ht="24.15" hidden="false" customHeight="true" outlineLevel="0" collapsed="false">
      <c r="A216" s="24"/>
      <c r="B216" s="25"/>
      <c r="C216" s="212" t="s">
        <v>596</v>
      </c>
      <c r="D216" s="212" t="s">
        <v>148</v>
      </c>
      <c r="E216" s="213" t="s">
        <v>2908</v>
      </c>
      <c r="F216" s="214" t="s">
        <v>2909</v>
      </c>
      <c r="G216" s="215" t="s">
        <v>662</v>
      </c>
      <c r="H216" s="216" t="n">
        <v>3</v>
      </c>
      <c r="I216" s="217"/>
      <c r="J216" s="218" t="n">
        <f aca="false">ROUND(I216*H216,2)</f>
        <v>0</v>
      </c>
      <c r="K216" s="219"/>
      <c r="L216" s="30"/>
      <c r="M216" s="220"/>
      <c r="N216" s="221" t="s">
        <v>40</v>
      </c>
      <c r="O216" s="74"/>
      <c r="P216" s="222" t="n">
        <f aca="false">O216*H216</f>
        <v>0</v>
      </c>
      <c r="Q216" s="222" t="n">
        <v>0</v>
      </c>
      <c r="R216" s="222" t="n">
        <f aca="false">Q216*H216</f>
        <v>0</v>
      </c>
      <c r="S216" s="222" t="n">
        <v>0.00925</v>
      </c>
      <c r="T216" s="223" t="n">
        <f aca="false">S216*H216</f>
        <v>0.02775</v>
      </c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R216" s="224" t="s">
        <v>152</v>
      </c>
      <c r="AT216" s="224" t="s">
        <v>148</v>
      </c>
      <c r="AU216" s="224" t="s">
        <v>85</v>
      </c>
      <c r="AY216" s="3" t="s">
        <v>146</v>
      </c>
      <c r="BE216" s="225" t="n">
        <f aca="false">IF(N216="základní",J216,0)</f>
        <v>0</v>
      </c>
      <c r="BF216" s="225" t="n">
        <f aca="false">IF(N216="snížená",J216,0)</f>
        <v>0</v>
      </c>
      <c r="BG216" s="225" t="n">
        <f aca="false">IF(N216="zákl. přenesená",J216,0)</f>
        <v>0</v>
      </c>
      <c r="BH216" s="225" t="n">
        <f aca="false">IF(N216="sníž. přenesená",J216,0)</f>
        <v>0</v>
      </c>
      <c r="BI216" s="225" t="n">
        <f aca="false">IF(N216="nulová",J216,0)</f>
        <v>0</v>
      </c>
      <c r="BJ216" s="3" t="s">
        <v>83</v>
      </c>
      <c r="BK216" s="225" t="n">
        <f aca="false">ROUND(I216*H216,2)</f>
        <v>0</v>
      </c>
      <c r="BL216" s="3" t="s">
        <v>152</v>
      </c>
      <c r="BM216" s="224" t="s">
        <v>2910</v>
      </c>
    </row>
    <row r="217" s="31" customFormat="true" ht="14.4" hidden="false" customHeight="true" outlineLevel="0" collapsed="false">
      <c r="A217" s="24"/>
      <c r="B217" s="25"/>
      <c r="C217" s="212" t="s">
        <v>600</v>
      </c>
      <c r="D217" s="212" t="s">
        <v>148</v>
      </c>
      <c r="E217" s="213" t="s">
        <v>2911</v>
      </c>
      <c r="F217" s="214" t="s">
        <v>2912</v>
      </c>
      <c r="G217" s="215" t="s">
        <v>260</v>
      </c>
      <c r="H217" s="216" t="n">
        <v>1</v>
      </c>
      <c r="I217" s="217"/>
      <c r="J217" s="218" t="n">
        <f aca="false">ROUND(I217*H217,2)</f>
        <v>0</v>
      </c>
      <c r="K217" s="219"/>
      <c r="L217" s="30"/>
      <c r="M217" s="220"/>
      <c r="N217" s="221" t="s">
        <v>40</v>
      </c>
      <c r="O217" s="74"/>
      <c r="P217" s="222" t="n">
        <f aca="false">O217*H217</f>
        <v>0</v>
      </c>
      <c r="Q217" s="222" t="n">
        <v>0</v>
      </c>
      <c r="R217" s="222" t="n">
        <f aca="false">Q217*H217</f>
        <v>0</v>
      </c>
      <c r="S217" s="222" t="n">
        <v>0.285</v>
      </c>
      <c r="T217" s="223" t="n">
        <f aca="false">S217*H217</f>
        <v>0.285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R217" s="224" t="s">
        <v>152</v>
      </c>
      <c r="AT217" s="224" t="s">
        <v>148</v>
      </c>
      <c r="AU217" s="224" t="s">
        <v>85</v>
      </c>
      <c r="AY217" s="3" t="s">
        <v>146</v>
      </c>
      <c r="BE217" s="225" t="n">
        <f aca="false">IF(N217="základní",J217,0)</f>
        <v>0</v>
      </c>
      <c r="BF217" s="225" t="n">
        <f aca="false">IF(N217="snížená",J217,0)</f>
        <v>0</v>
      </c>
      <c r="BG217" s="225" t="n">
        <f aca="false">IF(N217="zákl. přenesená",J217,0)</f>
        <v>0</v>
      </c>
      <c r="BH217" s="225" t="n">
        <f aca="false">IF(N217="sníž. přenesená",J217,0)</f>
        <v>0</v>
      </c>
      <c r="BI217" s="225" t="n">
        <f aca="false">IF(N217="nulová",J217,0)</f>
        <v>0</v>
      </c>
      <c r="BJ217" s="3" t="s">
        <v>83</v>
      </c>
      <c r="BK217" s="225" t="n">
        <f aca="false">ROUND(I217*H217,2)</f>
        <v>0</v>
      </c>
      <c r="BL217" s="3" t="s">
        <v>152</v>
      </c>
      <c r="BM217" s="224" t="s">
        <v>2913</v>
      </c>
    </row>
    <row r="218" s="31" customFormat="true" ht="24.15" hidden="false" customHeight="true" outlineLevel="0" collapsed="false">
      <c r="A218" s="24"/>
      <c r="B218" s="25"/>
      <c r="C218" s="212" t="s">
        <v>605</v>
      </c>
      <c r="D218" s="212" t="s">
        <v>148</v>
      </c>
      <c r="E218" s="213" t="s">
        <v>2914</v>
      </c>
      <c r="F218" s="214" t="s">
        <v>2915</v>
      </c>
      <c r="G218" s="215" t="s">
        <v>151</v>
      </c>
      <c r="H218" s="216" t="n">
        <v>48</v>
      </c>
      <c r="I218" s="217"/>
      <c r="J218" s="218" t="n">
        <f aca="false">ROUND(I218*H218,2)</f>
        <v>0</v>
      </c>
      <c r="K218" s="219"/>
      <c r="L218" s="30"/>
      <c r="M218" s="220"/>
      <c r="N218" s="221" t="s">
        <v>40</v>
      </c>
      <c r="O218" s="74"/>
      <c r="P218" s="222" t="n">
        <f aca="false">O218*H218</f>
        <v>0</v>
      </c>
      <c r="Q218" s="222" t="n">
        <v>0</v>
      </c>
      <c r="R218" s="222" t="n">
        <f aca="false">Q218*H218</f>
        <v>0</v>
      </c>
      <c r="S218" s="222" t="n">
        <v>0.45</v>
      </c>
      <c r="T218" s="223" t="n">
        <f aca="false">S218*H218</f>
        <v>21.6</v>
      </c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R218" s="224" t="s">
        <v>152</v>
      </c>
      <c r="AT218" s="224" t="s">
        <v>148</v>
      </c>
      <c r="AU218" s="224" t="s">
        <v>85</v>
      </c>
      <c r="AY218" s="3" t="s">
        <v>146</v>
      </c>
      <c r="BE218" s="225" t="n">
        <f aca="false">IF(N218="základní",J218,0)</f>
        <v>0</v>
      </c>
      <c r="BF218" s="225" t="n">
        <f aca="false">IF(N218="snížená",J218,0)</f>
        <v>0</v>
      </c>
      <c r="BG218" s="225" t="n">
        <f aca="false">IF(N218="zákl. přenesená",J218,0)</f>
        <v>0</v>
      </c>
      <c r="BH218" s="225" t="n">
        <f aca="false">IF(N218="sníž. přenesená",J218,0)</f>
        <v>0</v>
      </c>
      <c r="BI218" s="225" t="n">
        <f aca="false">IF(N218="nulová",J218,0)</f>
        <v>0</v>
      </c>
      <c r="BJ218" s="3" t="s">
        <v>83</v>
      </c>
      <c r="BK218" s="225" t="n">
        <f aca="false">ROUND(I218*H218,2)</f>
        <v>0</v>
      </c>
      <c r="BL218" s="3" t="s">
        <v>152</v>
      </c>
      <c r="BM218" s="224" t="s">
        <v>2916</v>
      </c>
    </row>
    <row r="219" s="226" customFormat="true" ht="12.8" hidden="false" customHeight="false" outlineLevel="0" collapsed="false">
      <c r="B219" s="227"/>
      <c r="C219" s="228"/>
      <c r="D219" s="229" t="s">
        <v>154</v>
      </c>
      <c r="E219" s="230"/>
      <c r="F219" s="231" t="s">
        <v>2917</v>
      </c>
      <c r="G219" s="228"/>
      <c r="H219" s="232" t="n">
        <v>48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AT219" s="238" t="s">
        <v>154</v>
      </c>
      <c r="AU219" s="238" t="s">
        <v>85</v>
      </c>
      <c r="AV219" s="226" t="s">
        <v>85</v>
      </c>
      <c r="AW219" s="226" t="s">
        <v>31</v>
      </c>
      <c r="AX219" s="226" t="s">
        <v>83</v>
      </c>
      <c r="AY219" s="238" t="s">
        <v>146</v>
      </c>
    </row>
    <row r="220" s="195" customFormat="true" ht="22.8" hidden="false" customHeight="true" outlineLevel="0" collapsed="false">
      <c r="B220" s="196"/>
      <c r="C220" s="197"/>
      <c r="D220" s="198" t="s">
        <v>74</v>
      </c>
      <c r="E220" s="210" t="s">
        <v>1624</v>
      </c>
      <c r="F220" s="210" t="s">
        <v>1625</v>
      </c>
      <c r="G220" s="197"/>
      <c r="H220" s="197"/>
      <c r="I220" s="200"/>
      <c r="J220" s="211" t="n">
        <f aca="false">BK220</f>
        <v>0</v>
      </c>
      <c r="K220" s="197"/>
      <c r="L220" s="202"/>
      <c r="M220" s="203"/>
      <c r="N220" s="204"/>
      <c r="O220" s="204"/>
      <c r="P220" s="205" t="n">
        <f aca="false">SUM(P221:P226)</f>
        <v>0</v>
      </c>
      <c r="Q220" s="204"/>
      <c r="R220" s="205" t="n">
        <f aca="false">SUM(R221:R226)</f>
        <v>0</v>
      </c>
      <c r="S220" s="204"/>
      <c r="T220" s="206" t="n">
        <f aca="false">SUM(T221:T226)</f>
        <v>0</v>
      </c>
      <c r="AR220" s="207" t="s">
        <v>83</v>
      </c>
      <c r="AT220" s="208" t="s">
        <v>74</v>
      </c>
      <c r="AU220" s="208" t="s">
        <v>83</v>
      </c>
      <c r="AY220" s="207" t="s">
        <v>146</v>
      </c>
      <c r="BK220" s="209" t="n">
        <f aca="false">SUM(BK221:BK226)</f>
        <v>0</v>
      </c>
    </row>
    <row r="221" s="31" customFormat="true" ht="37.8" hidden="false" customHeight="true" outlineLevel="0" collapsed="false">
      <c r="A221" s="24"/>
      <c r="B221" s="25"/>
      <c r="C221" s="212" t="s">
        <v>669</v>
      </c>
      <c r="D221" s="212" t="s">
        <v>148</v>
      </c>
      <c r="E221" s="213" t="s">
        <v>2918</v>
      </c>
      <c r="F221" s="214" t="s">
        <v>2919</v>
      </c>
      <c r="G221" s="215" t="s">
        <v>221</v>
      </c>
      <c r="H221" s="216" t="n">
        <v>29.976</v>
      </c>
      <c r="I221" s="217"/>
      <c r="J221" s="218" t="n">
        <f aca="false">ROUND(I221*H221,2)</f>
        <v>0</v>
      </c>
      <c r="K221" s="219"/>
      <c r="L221" s="30"/>
      <c r="M221" s="220"/>
      <c r="N221" s="221" t="s">
        <v>40</v>
      </c>
      <c r="O221" s="74"/>
      <c r="P221" s="222" t="n">
        <f aca="false">O221*H221</f>
        <v>0</v>
      </c>
      <c r="Q221" s="222" t="n">
        <v>0</v>
      </c>
      <c r="R221" s="222" t="n">
        <f aca="false">Q221*H221</f>
        <v>0</v>
      </c>
      <c r="S221" s="222" t="n">
        <v>0</v>
      </c>
      <c r="T221" s="223" t="n">
        <f aca="false">S221*H221</f>
        <v>0</v>
      </c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R221" s="224" t="s">
        <v>152</v>
      </c>
      <c r="AT221" s="224" t="s">
        <v>148</v>
      </c>
      <c r="AU221" s="224" t="s">
        <v>85</v>
      </c>
      <c r="AY221" s="3" t="s">
        <v>146</v>
      </c>
      <c r="BE221" s="225" t="n">
        <f aca="false">IF(N221="základní",J221,0)</f>
        <v>0</v>
      </c>
      <c r="BF221" s="225" t="n">
        <f aca="false">IF(N221="snížená",J221,0)</f>
        <v>0</v>
      </c>
      <c r="BG221" s="225" t="n">
        <f aca="false">IF(N221="zákl. přenesená",J221,0)</f>
        <v>0</v>
      </c>
      <c r="BH221" s="225" t="n">
        <f aca="false">IF(N221="sníž. přenesená",J221,0)</f>
        <v>0</v>
      </c>
      <c r="BI221" s="225" t="n">
        <f aca="false">IF(N221="nulová",J221,0)</f>
        <v>0</v>
      </c>
      <c r="BJ221" s="3" t="s">
        <v>83</v>
      </c>
      <c r="BK221" s="225" t="n">
        <f aca="false">ROUND(I221*H221,2)</f>
        <v>0</v>
      </c>
      <c r="BL221" s="3" t="s">
        <v>152</v>
      </c>
      <c r="BM221" s="224" t="s">
        <v>2920</v>
      </c>
    </row>
    <row r="222" s="31" customFormat="true" ht="14.4" hidden="false" customHeight="true" outlineLevel="0" collapsed="false">
      <c r="A222" s="24"/>
      <c r="B222" s="25"/>
      <c r="C222" s="212" t="s">
        <v>616</v>
      </c>
      <c r="D222" s="212" t="s">
        <v>148</v>
      </c>
      <c r="E222" s="213" t="s">
        <v>2921</v>
      </c>
      <c r="F222" s="214" t="s">
        <v>2922</v>
      </c>
      <c r="G222" s="215" t="s">
        <v>221</v>
      </c>
      <c r="H222" s="216" t="n">
        <v>237.38</v>
      </c>
      <c r="I222" s="217"/>
      <c r="J222" s="218" t="n">
        <f aca="false">ROUND(I222*H222,2)</f>
        <v>0</v>
      </c>
      <c r="K222" s="219"/>
      <c r="L222" s="30"/>
      <c r="M222" s="220"/>
      <c r="N222" s="221" t="s">
        <v>40</v>
      </c>
      <c r="O222" s="74"/>
      <c r="P222" s="222" t="n">
        <f aca="false">O222*H222</f>
        <v>0</v>
      </c>
      <c r="Q222" s="222" t="n">
        <v>0</v>
      </c>
      <c r="R222" s="222" t="n">
        <f aca="false">Q222*H222</f>
        <v>0</v>
      </c>
      <c r="S222" s="222" t="n">
        <v>0</v>
      </c>
      <c r="T222" s="223" t="n">
        <f aca="false">S222*H222</f>
        <v>0</v>
      </c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R222" s="224" t="s">
        <v>152</v>
      </c>
      <c r="AT222" s="224" t="s">
        <v>148</v>
      </c>
      <c r="AU222" s="224" t="s">
        <v>85</v>
      </c>
      <c r="AY222" s="3" t="s">
        <v>146</v>
      </c>
      <c r="BE222" s="225" t="n">
        <f aca="false">IF(N222="základní",J222,0)</f>
        <v>0</v>
      </c>
      <c r="BF222" s="225" t="n">
        <f aca="false">IF(N222="snížená",J222,0)</f>
        <v>0</v>
      </c>
      <c r="BG222" s="225" t="n">
        <f aca="false">IF(N222="zákl. přenesená",J222,0)</f>
        <v>0</v>
      </c>
      <c r="BH222" s="225" t="n">
        <f aca="false">IF(N222="sníž. přenesená",J222,0)</f>
        <v>0</v>
      </c>
      <c r="BI222" s="225" t="n">
        <f aca="false">IF(N222="nulová",J222,0)</f>
        <v>0</v>
      </c>
      <c r="BJ222" s="3" t="s">
        <v>83</v>
      </c>
      <c r="BK222" s="225" t="n">
        <f aca="false">ROUND(I222*H222,2)</f>
        <v>0</v>
      </c>
      <c r="BL222" s="3" t="s">
        <v>152</v>
      </c>
      <c r="BM222" s="224" t="s">
        <v>2923</v>
      </c>
    </row>
    <row r="223" s="31" customFormat="true" ht="24.15" hidden="false" customHeight="true" outlineLevel="0" collapsed="false">
      <c r="A223" s="24"/>
      <c r="B223" s="25"/>
      <c r="C223" s="212" t="s">
        <v>645</v>
      </c>
      <c r="D223" s="212" t="s">
        <v>148</v>
      </c>
      <c r="E223" s="213" t="s">
        <v>2924</v>
      </c>
      <c r="F223" s="214" t="s">
        <v>2925</v>
      </c>
      <c r="G223" s="215" t="s">
        <v>221</v>
      </c>
      <c r="H223" s="216" t="n">
        <v>3798.08</v>
      </c>
      <c r="I223" s="217"/>
      <c r="J223" s="218" t="n">
        <f aca="false">ROUND(I223*H223,2)</f>
        <v>0</v>
      </c>
      <c r="K223" s="219"/>
      <c r="L223" s="30"/>
      <c r="M223" s="220"/>
      <c r="N223" s="221" t="s">
        <v>40</v>
      </c>
      <c r="O223" s="74"/>
      <c r="P223" s="222" t="n">
        <f aca="false">O223*H223</f>
        <v>0</v>
      </c>
      <c r="Q223" s="222" t="n">
        <v>0</v>
      </c>
      <c r="R223" s="222" t="n">
        <f aca="false">Q223*H223</f>
        <v>0</v>
      </c>
      <c r="S223" s="222" t="n">
        <v>0</v>
      </c>
      <c r="T223" s="223" t="n">
        <f aca="false">S223*H223</f>
        <v>0</v>
      </c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R223" s="224" t="s">
        <v>152</v>
      </c>
      <c r="AT223" s="224" t="s">
        <v>148</v>
      </c>
      <c r="AU223" s="224" t="s">
        <v>85</v>
      </c>
      <c r="AY223" s="3" t="s">
        <v>146</v>
      </c>
      <c r="BE223" s="225" t="n">
        <f aca="false">IF(N223="základní",J223,0)</f>
        <v>0</v>
      </c>
      <c r="BF223" s="225" t="n">
        <f aca="false">IF(N223="snížená",J223,0)</f>
        <v>0</v>
      </c>
      <c r="BG223" s="225" t="n">
        <f aca="false">IF(N223="zákl. přenesená",J223,0)</f>
        <v>0</v>
      </c>
      <c r="BH223" s="225" t="n">
        <f aca="false">IF(N223="sníž. přenesená",J223,0)</f>
        <v>0</v>
      </c>
      <c r="BI223" s="225" t="n">
        <f aca="false">IF(N223="nulová",J223,0)</f>
        <v>0</v>
      </c>
      <c r="BJ223" s="3" t="s">
        <v>83</v>
      </c>
      <c r="BK223" s="225" t="n">
        <f aca="false">ROUND(I223*H223,2)</f>
        <v>0</v>
      </c>
      <c r="BL223" s="3" t="s">
        <v>152</v>
      </c>
      <c r="BM223" s="224" t="s">
        <v>2926</v>
      </c>
    </row>
    <row r="224" s="226" customFormat="true" ht="12.8" hidden="false" customHeight="false" outlineLevel="0" collapsed="false">
      <c r="B224" s="227"/>
      <c r="C224" s="228"/>
      <c r="D224" s="229" t="s">
        <v>154</v>
      </c>
      <c r="E224" s="230"/>
      <c r="F224" s="231" t="s">
        <v>2927</v>
      </c>
      <c r="G224" s="228"/>
      <c r="H224" s="232" t="n">
        <v>3798.08</v>
      </c>
      <c r="I224" s="233"/>
      <c r="J224" s="228"/>
      <c r="K224" s="228"/>
      <c r="L224" s="234"/>
      <c r="M224" s="235"/>
      <c r="N224" s="236"/>
      <c r="O224" s="236"/>
      <c r="P224" s="236"/>
      <c r="Q224" s="236"/>
      <c r="R224" s="236"/>
      <c r="S224" s="236"/>
      <c r="T224" s="237"/>
      <c r="AT224" s="238" t="s">
        <v>154</v>
      </c>
      <c r="AU224" s="238" t="s">
        <v>85</v>
      </c>
      <c r="AV224" s="226" t="s">
        <v>85</v>
      </c>
      <c r="AW224" s="226" t="s">
        <v>31</v>
      </c>
      <c r="AX224" s="226" t="s">
        <v>83</v>
      </c>
      <c r="AY224" s="238" t="s">
        <v>146</v>
      </c>
    </row>
    <row r="225" s="31" customFormat="true" ht="37.8" hidden="false" customHeight="true" outlineLevel="0" collapsed="false">
      <c r="A225" s="24"/>
      <c r="B225" s="25"/>
      <c r="C225" s="212" t="s">
        <v>649</v>
      </c>
      <c r="D225" s="212" t="s">
        <v>148</v>
      </c>
      <c r="E225" s="213" t="s">
        <v>2928</v>
      </c>
      <c r="F225" s="214" t="s">
        <v>2929</v>
      </c>
      <c r="G225" s="215" t="s">
        <v>221</v>
      </c>
      <c r="H225" s="216" t="n">
        <v>207.404</v>
      </c>
      <c r="I225" s="217"/>
      <c r="J225" s="218" t="n">
        <f aca="false">ROUND(I225*H225,2)</f>
        <v>0</v>
      </c>
      <c r="K225" s="219"/>
      <c r="L225" s="30"/>
      <c r="M225" s="220"/>
      <c r="N225" s="221" t="s">
        <v>40</v>
      </c>
      <c r="O225" s="74"/>
      <c r="P225" s="222" t="n">
        <f aca="false">O225*H225</f>
        <v>0</v>
      </c>
      <c r="Q225" s="222" t="n">
        <v>0</v>
      </c>
      <c r="R225" s="222" t="n">
        <f aca="false">Q225*H225</f>
        <v>0</v>
      </c>
      <c r="S225" s="222" t="n">
        <v>0</v>
      </c>
      <c r="T225" s="223" t="n">
        <f aca="false">S225*H225</f>
        <v>0</v>
      </c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R225" s="224" t="s">
        <v>152</v>
      </c>
      <c r="AT225" s="224" t="s">
        <v>148</v>
      </c>
      <c r="AU225" s="224" t="s">
        <v>85</v>
      </c>
      <c r="AY225" s="3" t="s">
        <v>146</v>
      </c>
      <c r="BE225" s="225" t="n">
        <f aca="false">IF(N225="základní",J225,0)</f>
        <v>0</v>
      </c>
      <c r="BF225" s="225" t="n">
        <f aca="false">IF(N225="snížená",J225,0)</f>
        <v>0</v>
      </c>
      <c r="BG225" s="225" t="n">
        <f aca="false">IF(N225="zákl. přenesená",J225,0)</f>
        <v>0</v>
      </c>
      <c r="BH225" s="225" t="n">
        <f aca="false">IF(N225="sníž. přenesená",J225,0)</f>
        <v>0</v>
      </c>
      <c r="BI225" s="225" t="n">
        <f aca="false">IF(N225="nulová",J225,0)</f>
        <v>0</v>
      </c>
      <c r="BJ225" s="3" t="s">
        <v>83</v>
      </c>
      <c r="BK225" s="225" t="n">
        <f aca="false">ROUND(I225*H225,2)</f>
        <v>0</v>
      </c>
      <c r="BL225" s="3" t="s">
        <v>152</v>
      </c>
      <c r="BM225" s="224" t="s">
        <v>2930</v>
      </c>
    </row>
    <row r="226" s="226" customFormat="true" ht="12.8" hidden="false" customHeight="false" outlineLevel="0" collapsed="false">
      <c r="B226" s="227"/>
      <c r="C226" s="228"/>
      <c r="D226" s="229" t="s">
        <v>154</v>
      </c>
      <c r="E226" s="230"/>
      <c r="F226" s="231" t="s">
        <v>2931</v>
      </c>
      <c r="G226" s="228"/>
      <c r="H226" s="232" t="n">
        <v>207.404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AT226" s="238" t="s">
        <v>154</v>
      </c>
      <c r="AU226" s="238" t="s">
        <v>85</v>
      </c>
      <c r="AV226" s="226" t="s">
        <v>85</v>
      </c>
      <c r="AW226" s="226" t="s">
        <v>31</v>
      </c>
      <c r="AX226" s="226" t="s">
        <v>83</v>
      </c>
      <c r="AY226" s="238" t="s">
        <v>146</v>
      </c>
    </row>
    <row r="227" s="195" customFormat="true" ht="22.8" hidden="false" customHeight="true" outlineLevel="0" collapsed="false">
      <c r="B227" s="196"/>
      <c r="C227" s="197"/>
      <c r="D227" s="198" t="s">
        <v>74</v>
      </c>
      <c r="E227" s="210" t="s">
        <v>1643</v>
      </c>
      <c r="F227" s="210" t="s">
        <v>1644</v>
      </c>
      <c r="G227" s="197"/>
      <c r="H227" s="197"/>
      <c r="I227" s="200"/>
      <c r="J227" s="211" t="n">
        <f aca="false">BK227</f>
        <v>0</v>
      </c>
      <c r="K227" s="197"/>
      <c r="L227" s="202"/>
      <c r="M227" s="203"/>
      <c r="N227" s="204"/>
      <c r="O227" s="204"/>
      <c r="P227" s="205" t="n">
        <f aca="false">P228</f>
        <v>0</v>
      </c>
      <c r="Q227" s="204"/>
      <c r="R227" s="205" t="n">
        <f aca="false">R228</f>
        <v>0</v>
      </c>
      <c r="S227" s="204"/>
      <c r="T227" s="206" t="n">
        <f aca="false">T228</f>
        <v>0</v>
      </c>
      <c r="AR227" s="207" t="s">
        <v>83</v>
      </c>
      <c r="AT227" s="208" t="s">
        <v>74</v>
      </c>
      <c r="AU227" s="208" t="s">
        <v>83</v>
      </c>
      <c r="AY227" s="207" t="s">
        <v>146</v>
      </c>
      <c r="BK227" s="209" t="n">
        <f aca="false">BK228</f>
        <v>0</v>
      </c>
    </row>
    <row r="228" s="31" customFormat="true" ht="24.15" hidden="false" customHeight="true" outlineLevel="0" collapsed="false">
      <c r="A228" s="24"/>
      <c r="B228" s="25"/>
      <c r="C228" s="212" t="s">
        <v>654</v>
      </c>
      <c r="D228" s="212" t="s">
        <v>148</v>
      </c>
      <c r="E228" s="213" t="s">
        <v>2932</v>
      </c>
      <c r="F228" s="214" t="s">
        <v>2933</v>
      </c>
      <c r="G228" s="215" t="s">
        <v>221</v>
      </c>
      <c r="H228" s="216" t="n">
        <v>79.08</v>
      </c>
      <c r="I228" s="217"/>
      <c r="J228" s="218" t="n">
        <f aca="false">ROUND(I228*H228,2)</f>
        <v>0</v>
      </c>
      <c r="K228" s="219"/>
      <c r="L228" s="30"/>
      <c r="M228" s="220"/>
      <c r="N228" s="221" t="s">
        <v>40</v>
      </c>
      <c r="O228" s="74"/>
      <c r="P228" s="222" t="n">
        <f aca="false">O228*H228</f>
        <v>0</v>
      </c>
      <c r="Q228" s="222" t="n">
        <v>0</v>
      </c>
      <c r="R228" s="222" t="n">
        <f aca="false">Q228*H228</f>
        <v>0</v>
      </c>
      <c r="S228" s="222" t="n">
        <v>0</v>
      </c>
      <c r="T228" s="223" t="n">
        <f aca="false">S228*H228</f>
        <v>0</v>
      </c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R228" s="224" t="s">
        <v>152</v>
      </c>
      <c r="AT228" s="224" t="s">
        <v>148</v>
      </c>
      <c r="AU228" s="224" t="s">
        <v>85</v>
      </c>
      <c r="AY228" s="3" t="s">
        <v>146</v>
      </c>
      <c r="BE228" s="225" t="n">
        <f aca="false">IF(N228="základní",J228,0)</f>
        <v>0</v>
      </c>
      <c r="BF228" s="225" t="n">
        <f aca="false">IF(N228="snížená",J228,0)</f>
        <v>0</v>
      </c>
      <c r="BG228" s="225" t="n">
        <f aca="false">IF(N228="zákl. přenesená",J228,0)</f>
        <v>0</v>
      </c>
      <c r="BH228" s="225" t="n">
        <f aca="false">IF(N228="sníž. přenesená",J228,0)</f>
        <v>0</v>
      </c>
      <c r="BI228" s="225" t="n">
        <f aca="false">IF(N228="nulová",J228,0)</f>
        <v>0</v>
      </c>
      <c r="BJ228" s="3" t="s">
        <v>83</v>
      </c>
      <c r="BK228" s="225" t="n">
        <f aca="false">ROUND(I228*H228,2)</f>
        <v>0</v>
      </c>
      <c r="BL228" s="3" t="s">
        <v>152</v>
      </c>
      <c r="BM228" s="224" t="s">
        <v>2934</v>
      </c>
    </row>
    <row r="229" s="195" customFormat="true" ht="25.9" hidden="false" customHeight="true" outlineLevel="0" collapsed="false">
      <c r="B229" s="196"/>
      <c r="C229" s="197"/>
      <c r="D229" s="198" t="s">
        <v>74</v>
      </c>
      <c r="E229" s="199" t="s">
        <v>2715</v>
      </c>
      <c r="F229" s="199" t="s">
        <v>2716</v>
      </c>
      <c r="G229" s="197"/>
      <c r="H229" s="197"/>
      <c r="I229" s="200"/>
      <c r="J229" s="201" t="n">
        <f aca="false">BK229</f>
        <v>0</v>
      </c>
      <c r="K229" s="197"/>
      <c r="L229" s="202"/>
      <c r="M229" s="203"/>
      <c r="N229" s="204"/>
      <c r="O229" s="204"/>
      <c r="P229" s="205" t="n">
        <f aca="false">P230</f>
        <v>0</v>
      </c>
      <c r="Q229" s="204"/>
      <c r="R229" s="205" t="n">
        <f aca="false">R230</f>
        <v>0</v>
      </c>
      <c r="S229" s="204"/>
      <c r="T229" s="206" t="n">
        <f aca="false">T230</f>
        <v>0</v>
      </c>
      <c r="AR229" s="207" t="s">
        <v>170</v>
      </c>
      <c r="AT229" s="208" t="s">
        <v>74</v>
      </c>
      <c r="AU229" s="208" t="s">
        <v>75</v>
      </c>
      <c r="AY229" s="207" t="s">
        <v>146</v>
      </c>
      <c r="BK229" s="209" t="n">
        <f aca="false">BK230</f>
        <v>0</v>
      </c>
    </row>
    <row r="230" s="195" customFormat="true" ht="22.8" hidden="false" customHeight="true" outlineLevel="0" collapsed="false">
      <c r="B230" s="196"/>
      <c r="C230" s="197"/>
      <c r="D230" s="198" t="s">
        <v>74</v>
      </c>
      <c r="E230" s="210" t="s">
        <v>2732</v>
      </c>
      <c r="F230" s="210" t="s">
        <v>2733</v>
      </c>
      <c r="G230" s="197"/>
      <c r="H230" s="197"/>
      <c r="I230" s="200"/>
      <c r="J230" s="211" t="n">
        <f aca="false">BK230</f>
        <v>0</v>
      </c>
      <c r="K230" s="197"/>
      <c r="L230" s="202"/>
      <c r="M230" s="203"/>
      <c r="N230" s="204"/>
      <c r="O230" s="204"/>
      <c r="P230" s="205" t="n">
        <f aca="false">P231</f>
        <v>0</v>
      </c>
      <c r="Q230" s="204"/>
      <c r="R230" s="205" t="n">
        <f aca="false">R231</f>
        <v>0</v>
      </c>
      <c r="S230" s="204"/>
      <c r="T230" s="206" t="n">
        <f aca="false">T231</f>
        <v>0</v>
      </c>
      <c r="AR230" s="207" t="s">
        <v>170</v>
      </c>
      <c r="AT230" s="208" t="s">
        <v>74</v>
      </c>
      <c r="AU230" s="208" t="s">
        <v>83</v>
      </c>
      <c r="AY230" s="207" t="s">
        <v>146</v>
      </c>
      <c r="BK230" s="209" t="n">
        <f aca="false">BK231</f>
        <v>0</v>
      </c>
    </row>
    <row r="231" s="31" customFormat="true" ht="14.4" hidden="false" customHeight="true" outlineLevel="0" collapsed="false">
      <c r="A231" s="24"/>
      <c r="B231" s="25"/>
      <c r="C231" s="212" t="s">
        <v>659</v>
      </c>
      <c r="D231" s="212" t="s">
        <v>148</v>
      </c>
      <c r="E231" s="213" t="s">
        <v>2735</v>
      </c>
      <c r="F231" s="214" t="s">
        <v>2733</v>
      </c>
      <c r="G231" s="215" t="s">
        <v>1702</v>
      </c>
      <c r="H231" s="274"/>
      <c r="I231" s="217"/>
      <c r="J231" s="218" t="n">
        <f aca="false">ROUND(I231*H231,2)</f>
        <v>0</v>
      </c>
      <c r="K231" s="219"/>
      <c r="L231" s="30"/>
      <c r="M231" s="275"/>
      <c r="N231" s="276" t="s">
        <v>40</v>
      </c>
      <c r="O231" s="277"/>
      <c r="P231" s="278" t="n">
        <f aca="false">O231*H231</f>
        <v>0</v>
      </c>
      <c r="Q231" s="278" t="n">
        <v>0</v>
      </c>
      <c r="R231" s="278" t="n">
        <f aca="false">Q231*H231</f>
        <v>0</v>
      </c>
      <c r="S231" s="278" t="n">
        <v>0</v>
      </c>
      <c r="T231" s="279" t="n">
        <f aca="false">S231*H231</f>
        <v>0</v>
      </c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R231" s="224" t="s">
        <v>2722</v>
      </c>
      <c r="AT231" s="224" t="s">
        <v>148</v>
      </c>
      <c r="AU231" s="224" t="s">
        <v>85</v>
      </c>
      <c r="AY231" s="3" t="s">
        <v>146</v>
      </c>
      <c r="BE231" s="225" t="n">
        <f aca="false">IF(N231="základní",J231,0)</f>
        <v>0</v>
      </c>
      <c r="BF231" s="225" t="n">
        <f aca="false">IF(N231="snížená",J231,0)</f>
        <v>0</v>
      </c>
      <c r="BG231" s="225" t="n">
        <f aca="false">IF(N231="zákl. přenesená",J231,0)</f>
        <v>0</v>
      </c>
      <c r="BH231" s="225" t="n">
        <f aca="false">IF(N231="sníž. přenesená",J231,0)</f>
        <v>0</v>
      </c>
      <c r="BI231" s="225" t="n">
        <f aca="false">IF(N231="nulová",J231,0)</f>
        <v>0</v>
      </c>
      <c r="BJ231" s="3" t="s">
        <v>83</v>
      </c>
      <c r="BK231" s="225" t="n">
        <f aca="false">ROUND(I231*H231,2)</f>
        <v>0</v>
      </c>
      <c r="BL231" s="3" t="s">
        <v>2722</v>
      </c>
      <c r="BM231" s="224" t="s">
        <v>2935</v>
      </c>
    </row>
    <row r="232" s="31" customFormat="true" ht="6.95" hidden="false" customHeight="true" outlineLevel="0" collapsed="false">
      <c r="A232" s="24"/>
      <c r="B232" s="52"/>
      <c r="C232" s="53"/>
      <c r="D232" s="53"/>
      <c r="E232" s="53"/>
      <c r="F232" s="53"/>
      <c r="G232" s="53"/>
      <c r="H232" s="53"/>
      <c r="I232" s="53"/>
      <c r="J232" s="53"/>
      <c r="K232" s="53"/>
      <c r="L232" s="30"/>
      <c r="M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</row>
  </sheetData>
  <sheetProtection algorithmName="SHA-512" hashValue="Q152OEvkaaHRip0XFfNKCtQCI+pAK8iEEs7a+INdXh3V8P1P/rGu0vT5R9Eh6YS8QpJuUqi/5YJ16kCeCR0x7g==" saltValue="tfM4ofdCBuzxW8WCqzncrlubVbVA4N61rUQUXR3UgrwyzW+EAix9vwP5V49wtYk2nvXQtFBW/01XlW7tsZBDIA==" spinCount="100000" sheet="true" password="cc35" objects="true" scenarios="true" formatColumns="false" formatRows="false" autoFilter="false"/>
  <autoFilter ref="C126:K231"/>
  <mergeCells count="9">
    <mergeCell ref="L2:V2"/>
    <mergeCell ref="E7:H7"/>
    <mergeCell ref="E9:H9"/>
    <mergeCell ref="E18:H18"/>
    <mergeCell ref="E27:H27"/>
    <mergeCell ref="E85:H85"/>
    <mergeCell ref="E87:H87"/>
    <mergeCell ref="E117:H117"/>
    <mergeCell ref="E119:H119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2020-11-03T14:47:39Z</dcterms:created>
  <dc:creator>Fulin-PC\Fulin</dc:creator>
  <dc:description/>
  <dc:language>cs-CZ</dc:language>
  <cp:lastModifiedBy>Fulin-PC\Fulin</cp:lastModifiedBy>
  <dcterms:modified xsi:type="dcterms:W3CDTF">2020-11-03T14:47:48Z</dcterms:modified>
  <cp:revision>0</cp:revision>
  <dc:subject/>
  <dc:title/>
</cp:coreProperties>
</file>